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gyF\AllF\Housing\Development\01 Projects\03 Schemes\Chocolate Factory\4. Project Management\Planning consents\S73\"/>
    </mc:Choice>
  </mc:AlternateContent>
  <xr:revisionPtr revIDLastSave="0" documentId="13_ncr:1_{685A8214-FA2C-466B-A9B2-BC63F51E0D57}" xr6:coauthVersionLast="47" xr6:coauthVersionMax="47" xr10:uidLastSave="{00000000-0000-0000-0000-000000000000}"/>
  <bookViews>
    <workbookView xWindow="-120" yWindow="-120" windowWidth="29040" windowHeight="15840" xr2:uid="{36E0A7A8-DA0E-43BD-83E9-5190A606DC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1" l="1"/>
  <c r="Q17" i="1" s="1"/>
  <c r="Q22" i="1" s="1"/>
  <c r="Q27" i="1" s="1"/>
  <c r="Q32" i="1" s="1"/>
  <c r="Q37" i="1" s="1"/>
  <c r="Q42" i="1" s="1"/>
  <c r="Q47" i="1" s="1"/>
  <c r="Q52" i="1" s="1"/>
  <c r="Q57" i="1" s="1"/>
  <c r="Q62" i="1" s="1"/>
  <c r="Q67" i="1" s="1"/>
  <c r="Q72" i="1" s="1"/>
  <c r="Q77" i="1" s="1"/>
  <c r="Q82" i="1" s="1"/>
  <c r="Q87" i="1" s="1"/>
  <c r="Q92" i="1" s="1"/>
  <c r="Q8" i="1"/>
  <c r="Q9" i="1" s="1"/>
  <c r="O16" i="1"/>
  <c r="O7" i="1"/>
  <c r="M122" i="1"/>
  <c r="P96" i="1"/>
  <c r="O61" i="1"/>
  <c r="M96" i="1"/>
  <c r="E96" i="1"/>
  <c r="F123" i="1" s="1"/>
  <c r="O75" i="1"/>
  <c r="O29" i="1"/>
  <c r="O45" i="1"/>
  <c r="G121" i="1"/>
  <c r="G120" i="1"/>
  <c r="G119" i="1"/>
  <c r="G118" i="1"/>
  <c r="G116" i="1"/>
  <c r="G115" i="1"/>
  <c r="G114" i="1"/>
  <c r="F121" i="1"/>
  <c r="H121" i="1" s="1"/>
  <c r="F120" i="1"/>
  <c r="H120" i="1" s="1"/>
  <c r="F119" i="1"/>
  <c r="H119" i="1" s="1"/>
  <c r="F118" i="1"/>
  <c r="H118" i="1" s="1"/>
  <c r="F116" i="1"/>
  <c r="H116" i="1" s="1"/>
  <c r="F115" i="1"/>
  <c r="H115" i="1" s="1"/>
  <c r="F114" i="1"/>
  <c r="H114" i="1" s="1"/>
  <c r="F113" i="1"/>
  <c r="N96" i="1"/>
  <c r="H95" i="1"/>
  <c r="F94" i="1"/>
  <c r="I93" i="1"/>
  <c r="I92" i="1"/>
  <c r="G91" i="1"/>
  <c r="I90" i="1"/>
  <c r="O89" i="1"/>
  <c r="I89" i="1"/>
  <c r="F88" i="1"/>
  <c r="F87" i="1"/>
  <c r="I86" i="1"/>
  <c r="F85" i="1"/>
  <c r="F84" i="1"/>
  <c r="I83" i="1"/>
  <c r="G82" i="1"/>
  <c r="H81" i="1"/>
  <c r="H80" i="1"/>
  <c r="F79" i="1"/>
  <c r="F78" i="1"/>
  <c r="F77" i="1"/>
  <c r="F76" i="1"/>
  <c r="I75" i="1"/>
  <c r="F74" i="1"/>
  <c r="F73" i="1"/>
  <c r="I72" i="1"/>
  <c r="F71" i="1"/>
  <c r="F70" i="1"/>
  <c r="I69" i="1"/>
  <c r="G68" i="1"/>
  <c r="H67" i="1"/>
  <c r="H66" i="1"/>
  <c r="F65" i="1"/>
  <c r="F64" i="1"/>
  <c r="F63" i="1"/>
  <c r="F62" i="1"/>
  <c r="I61" i="1"/>
  <c r="F60" i="1"/>
  <c r="F59" i="1"/>
  <c r="F58" i="1"/>
  <c r="F57" i="1"/>
  <c r="I56" i="1"/>
  <c r="F55" i="1"/>
  <c r="F54" i="1"/>
  <c r="I53" i="1"/>
  <c r="G52" i="1"/>
  <c r="H51" i="1"/>
  <c r="H50" i="1"/>
  <c r="F49" i="1"/>
  <c r="F48" i="1"/>
  <c r="F47" i="1"/>
  <c r="F46" i="1"/>
  <c r="I45" i="1"/>
  <c r="F44" i="1"/>
  <c r="F43" i="1"/>
  <c r="F42" i="1"/>
  <c r="F41" i="1"/>
  <c r="I40" i="1"/>
  <c r="F39" i="1"/>
  <c r="F38" i="1"/>
  <c r="I37" i="1"/>
  <c r="G36" i="1"/>
  <c r="H35" i="1"/>
  <c r="H34" i="1"/>
  <c r="F33" i="1"/>
  <c r="F32" i="1"/>
  <c r="F31" i="1"/>
  <c r="F30" i="1"/>
  <c r="I29" i="1"/>
  <c r="I28" i="1"/>
  <c r="J27" i="1"/>
  <c r="F26" i="1"/>
  <c r="L25" i="1"/>
  <c r="J24" i="1"/>
  <c r="J23" i="1"/>
  <c r="H22" i="1"/>
  <c r="H21" i="1"/>
  <c r="J20" i="1"/>
  <c r="K19" i="1"/>
  <c r="J18" i="1"/>
  <c r="J17" i="1"/>
  <c r="L16" i="1"/>
  <c r="J15" i="1"/>
  <c r="L14" i="1"/>
  <c r="J13" i="1"/>
  <c r="J12" i="1"/>
  <c r="J11" i="1"/>
  <c r="K10" i="1"/>
  <c r="J9" i="1"/>
  <c r="J8" i="1"/>
  <c r="L7" i="1"/>
  <c r="Q13" i="1" l="1"/>
  <c r="Q18" i="1" s="1"/>
  <c r="Q23" i="1" s="1"/>
  <c r="Q28" i="1" s="1"/>
  <c r="Q33" i="1" s="1"/>
  <c r="Q38" i="1" s="1"/>
  <c r="Q43" i="1" s="1"/>
  <c r="Q48" i="1" s="1"/>
  <c r="Q53" i="1" s="1"/>
  <c r="Q58" i="1" s="1"/>
  <c r="Q63" i="1" s="1"/>
  <c r="Q68" i="1" s="1"/>
  <c r="Q73" i="1" s="1"/>
  <c r="Q78" i="1" s="1"/>
  <c r="Q83" i="1" s="1"/>
  <c r="Q88" i="1" s="1"/>
  <c r="Q93" i="1" s="1"/>
  <c r="Q10" i="1"/>
  <c r="Q14" i="1"/>
  <c r="Q19" i="1" s="1"/>
  <c r="Q24" i="1" s="1"/>
  <c r="Q29" i="1" s="1"/>
  <c r="Q34" i="1" s="1"/>
  <c r="Q39" i="1" s="1"/>
  <c r="Q44" i="1" s="1"/>
  <c r="Q49" i="1" s="1"/>
  <c r="Q54" i="1" s="1"/>
  <c r="Q59" i="1" s="1"/>
  <c r="Q64" i="1" s="1"/>
  <c r="Q69" i="1" s="1"/>
  <c r="Q74" i="1" s="1"/>
  <c r="Q79" i="1" s="1"/>
  <c r="Q84" i="1" s="1"/>
  <c r="Q89" i="1" s="1"/>
  <c r="Q94" i="1" s="1"/>
  <c r="O96" i="1"/>
  <c r="M123" i="1"/>
  <c r="K96" i="1"/>
  <c r="F96" i="1"/>
  <c r="G96" i="1"/>
  <c r="J96" i="1"/>
  <c r="G122" i="1"/>
  <c r="H96" i="1"/>
  <c r="I96" i="1"/>
  <c r="L96" i="1"/>
  <c r="F122" i="1"/>
  <c r="Q11" i="1" l="1"/>
  <c r="Q16" i="1" s="1"/>
  <c r="Q21" i="1" s="1"/>
  <c r="Q26" i="1" s="1"/>
  <c r="Q31" i="1" s="1"/>
  <c r="Q36" i="1" s="1"/>
  <c r="Q41" i="1" s="1"/>
  <c r="Q46" i="1" s="1"/>
  <c r="Q51" i="1" s="1"/>
  <c r="Q56" i="1" s="1"/>
  <c r="Q61" i="1" s="1"/>
  <c r="Q66" i="1" s="1"/>
  <c r="Q71" i="1" s="1"/>
  <c r="Q76" i="1" s="1"/>
  <c r="Q81" i="1" s="1"/>
  <c r="Q86" i="1" s="1"/>
  <c r="Q91" i="1" s="1"/>
  <c r="Q15" i="1"/>
  <c r="Q20" i="1" s="1"/>
  <c r="Q25" i="1" s="1"/>
  <c r="Q30" i="1" s="1"/>
  <c r="Q35" i="1" s="1"/>
  <c r="Q40" i="1" s="1"/>
  <c r="Q45" i="1" s="1"/>
  <c r="Q50" i="1" s="1"/>
  <c r="Q55" i="1" s="1"/>
  <c r="Q60" i="1" s="1"/>
  <c r="Q65" i="1" s="1"/>
  <c r="Q70" i="1" s="1"/>
  <c r="Q75" i="1" s="1"/>
  <c r="Q80" i="1" s="1"/>
  <c r="Q85" i="1" s="1"/>
  <c r="Q90" i="1" s="1"/>
  <c r="Q95" i="1" s="1"/>
</calcChain>
</file>

<file path=xl/sharedStrings.xml><?xml version="1.0" encoding="utf-8"?>
<sst xmlns="http://schemas.openxmlformats.org/spreadsheetml/2006/main" count="248" uniqueCount="142">
  <si>
    <t>The Chocolate Factory</t>
  </si>
  <si>
    <t xml:space="preserve">Accommodation and Areas Schedule </t>
  </si>
  <si>
    <t>Floor</t>
  </si>
  <si>
    <t>Core no</t>
  </si>
  <si>
    <t>Unit Type</t>
  </si>
  <si>
    <t>Hab Rooms</t>
  </si>
  <si>
    <t>1B2p</t>
  </si>
  <si>
    <t>2B3p</t>
  </si>
  <si>
    <t>2B 4p</t>
  </si>
  <si>
    <t>3B 5p</t>
  </si>
  <si>
    <t>DX 2B 4p</t>
  </si>
  <si>
    <t>DX 3B 5p</t>
  </si>
  <si>
    <t>DX 4B 6p</t>
  </si>
  <si>
    <t>NIA (m2)</t>
  </si>
  <si>
    <t>Amenity (m2)</t>
  </si>
  <si>
    <t>Total NIA  (m2)</t>
  </si>
  <si>
    <t>GIA (ft2)</t>
  </si>
  <si>
    <t>DX 2B3P</t>
  </si>
  <si>
    <t>DX 2B 4P</t>
  </si>
  <si>
    <t>DX 3B 5P</t>
  </si>
  <si>
    <t>DX 4B 6P</t>
  </si>
  <si>
    <t>1B 2P</t>
  </si>
  <si>
    <t>2B 3P</t>
  </si>
  <si>
    <t>2B 4P</t>
  </si>
  <si>
    <t>3B5P</t>
  </si>
  <si>
    <t>GF</t>
  </si>
  <si>
    <t>DX 2B4P</t>
  </si>
  <si>
    <t>1F</t>
  </si>
  <si>
    <t>3B 5P</t>
  </si>
  <si>
    <t>2F</t>
  </si>
  <si>
    <t>3F</t>
  </si>
  <si>
    <t>4TH</t>
  </si>
  <si>
    <t>5TH</t>
  </si>
  <si>
    <t>6th</t>
  </si>
  <si>
    <t xml:space="preserve">TOTAL </t>
  </si>
  <si>
    <t>Residential Accommodation Totals</t>
  </si>
  <si>
    <t xml:space="preserve">Unit type </t>
  </si>
  <si>
    <t>Studio</t>
  </si>
  <si>
    <t>1b 2P</t>
  </si>
  <si>
    <t>Total Units</t>
  </si>
  <si>
    <t>Total Hab Rooms</t>
  </si>
  <si>
    <t>Affordable Housing Tenure</t>
  </si>
  <si>
    <t>Standard</t>
  </si>
  <si>
    <t xml:space="preserve">BLOCK E2 Residential Affordable Housing       </t>
  </si>
  <si>
    <t>Rev B 14.08.23</t>
  </si>
  <si>
    <t>Unit no</t>
  </si>
  <si>
    <t xml:space="preserve">Core 2 </t>
  </si>
  <si>
    <t>Core 3</t>
  </si>
  <si>
    <t xml:space="preserve">Core 3 </t>
  </si>
  <si>
    <t>E2.0.3A</t>
  </si>
  <si>
    <t>E2.0.4A</t>
  </si>
  <si>
    <t>E2.0.5A</t>
  </si>
  <si>
    <t>E2.0.6A</t>
  </si>
  <si>
    <t>E2.0.7A</t>
  </si>
  <si>
    <t>E3.0.11A</t>
  </si>
  <si>
    <t>E3.0.12A</t>
  </si>
  <si>
    <t>E3.0.13A</t>
  </si>
  <si>
    <t>E3.0.15A</t>
  </si>
  <si>
    <t>E2.1.8</t>
  </si>
  <si>
    <t>E2.1.9</t>
  </si>
  <si>
    <t>E3.1.14</t>
  </si>
  <si>
    <t>E3.1.16</t>
  </si>
  <si>
    <t>E2.2.3</t>
  </si>
  <si>
    <t>E2.2.4</t>
  </si>
  <si>
    <t>E2.2.5</t>
  </si>
  <si>
    <t>E2.2.6</t>
  </si>
  <si>
    <t>E2.2.7</t>
  </si>
  <si>
    <t>E2.2.8</t>
  </si>
  <si>
    <t>E2.2.9</t>
  </si>
  <si>
    <t>E2.2.10</t>
  </si>
  <si>
    <t>E1.2.2</t>
  </si>
  <si>
    <t>E3.2.11</t>
  </si>
  <si>
    <t>E3.2.12</t>
  </si>
  <si>
    <t>E3.2.13</t>
  </si>
  <si>
    <t>E3.2.14</t>
  </si>
  <si>
    <t>E3.2.15</t>
  </si>
  <si>
    <t>E3.2.16</t>
  </si>
  <si>
    <t>E3.2.17</t>
  </si>
  <si>
    <t>E2.3.3</t>
  </si>
  <si>
    <t>E2.3.4</t>
  </si>
  <si>
    <t>E2.3.5</t>
  </si>
  <si>
    <t>E2.3.6</t>
  </si>
  <si>
    <t>E2.3.7</t>
  </si>
  <si>
    <t>E2.3.8</t>
  </si>
  <si>
    <t>E2.3.9</t>
  </si>
  <si>
    <t>E2.3.10</t>
  </si>
  <si>
    <t>E1.3.2</t>
  </si>
  <si>
    <t>E3.3.11</t>
  </si>
  <si>
    <t>E3.3.12</t>
  </si>
  <si>
    <t>E3.3.14</t>
  </si>
  <si>
    <t>E3.3.13</t>
  </si>
  <si>
    <t>E3.3.15</t>
  </si>
  <si>
    <t>E3.3.16</t>
  </si>
  <si>
    <t>E3.3.17</t>
  </si>
  <si>
    <t>E2.4.3</t>
  </si>
  <si>
    <t>E2.4.4</t>
  </si>
  <si>
    <t>E2.4.5</t>
  </si>
  <si>
    <t>E2.4.6</t>
  </si>
  <si>
    <t>E2.4.7</t>
  </si>
  <si>
    <t>E2.4.8</t>
  </si>
  <si>
    <t>E2.4.9</t>
  </si>
  <si>
    <t>E2.4.10</t>
  </si>
  <si>
    <t>E1.4.2</t>
  </si>
  <si>
    <t>E3.4.11</t>
  </si>
  <si>
    <t>E3.4.12</t>
  </si>
  <si>
    <t>E3.4.13</t>
  </si>
  <si>
    <t>E3.4.16</t>
  </si>
  <si>
    <t>E3.4.17</t>
  </si>
  <si>
    <t>E2.5.3</t>
  </si>
  <si>
    <t>E2.5.4</t>
  </si>
  <si>
    <t>E2.5.5</t>
  </si>
  <si>
    <t>E2.5.6</t>
  </si>
  <si>
    <t>E2.5.7</t>
  </si>
  <si>
    <t>E2.5.8</t>
  </si>
  <si>
    <t>E2.5.9</t>
  </si>
  <si>
    <t>E2.5.10</t>
  </si>
  <si>
    <t>E1.5.2</t>
  </si>
  <si>
    <t>E3.5.11</t>
  </si>
  <si>
    <t>E3.5.12</t>
  </si>
  <si>
    <t>E3.5.13</t>
  </si>
  <si>
    <t>E3.5.16</t>
  </si>
  <si>
    <t>E3.5.17</t>
  </si>
  <si>
    <t>E2.6.3</t>
  </si>
  <si>
    <t>E2.6.4</t>
  </si>
  <si>
    <t>E2.6.9</t>
  </si>
  <si>
    <t>E3.6.11</t>
  </si>
  <si>
    <t>E3.6.12</t>
  </si>
  <si>
    <t>E3.6.13</t>
  </si>
  <si>
    <t>E3.6.16</t>
  </si>
  <si>
    <t>London Affordable Rent and or Social Rent</t>
  </si>
  <si>
    <t>NOTE:</t>
  </si>
  <si>
    <t>Duplex's Gaeage included in Flat NIA</t>
  </si>
  <si>
    <t>DX: Duplex</t>
  </si>
  <si>
    <t>Podium Car Parking***</t>
  </si>
  <si>
    <t xml:space="preserve">Floor / Location </t>
  </si>
  <si>
    <t xml:space="preserve">Ground Floor - Internal </t>
  </si>
  <si>
    <t xml:space="preserve">Space Type </t>
  </si>
  <si>
    <t>GIA (m2)*</t>
  </si>
  <si>
    <t>* GIA of residential ground floor and car park measured to the middle of the car park wall</t>
  </si>
  <si>
    <t>Duplex's garages included in the NIA of the unit</t>
  </si>
  <si>
    <t>*** the abbove car parking schedule is based on land ownership. 7 of the above wheelchair car parking spaces to be allocated to Block E1</t>
  </si>
  <si>
    <t>Wheelchair*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</si>
</sst>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ahoma"/>
      <family val="2"/>
    </font>
    <font>
      <b/>
      <sz val="16"/>
      <color theme="1"/>
      <name val="Calibri"/>
      <family val="2"/>
      <scheme val="minor"/>
    </font>
    <font>
      <sz val="11"/>
      <color theme="1"/>
      <name val="Tahoma"/>
      <family val="2"/>
    </font>
    <font>
      <b/>
      <sz val="16"/>
      <name val="Tahoma"/>
      <family val="2"/>
    </font>
    <font>
      <sz val="10"/>
      <color theme="1"/>
      <name val="Tahoma"/>
      <family val="2"/>
    </font>
    <font>
      <sz val="12"/>
      <color theme="1"/>
      <name val="Tahoma"/>
      <family val="2"/>
    </font>
    <font>
      <b/>
      <sz val="12"/>
      <color rgb="FFFF0000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0"/>
      <color rgb="FFFF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9"/>
      <color rgb="FFFF0000"/>
      <name val="Tahoma"/>
      <family val="2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7" fillId="0" borderId="0" xfId="0" applyFont="1"/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164" fontId="7" fillId="2" borderId="10" xfId="0" applyNumberFormat="1" applyFont="1" applyFill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164" fontId="7" fillId="0" borderId="16" xfId="0" applyNumberFormat="1" applyFont="1" applyBorder="1" applyAlignment="1">
      <alignment horizontal="center"/>
    </xf>
    <xf numFmtId="164" fontId="7" fillId="0" borderId="16" xfId="0" applyNumberFormat="1" applyFont="1" applyBorder="1" applyAlignment="1">
      <alignment horizontal="center" vertical="center"/>
    </xf>
    <xf numFmtId="0" fontId="7" fillId="2" borderId="21" xfId="0" applyFont="1" applyFill="1" applyBorder="1" applyAlignment="1">
      <alignment horizontal="center"/>
    </xf>
    <xf numFmtId="164" fontId="7" fillId="2" borderId="21" xfId="0" applyNumberFormat="1" applyFont="1" applyFill="1" applyBorder="1" applyAlignment="1">
      <alignment horizontal="center"/>
    </xf>
    <xf numFmtId="164" fontId="7" fillId="0" borderId="21" xfId="0" applyNumberFormat="1" applyFont="1" applyBorder="1" applyAlignment="1">
      <alignment horizontal="center"/>
    </xf>
    <xf numFmtId="164" fontId="7" fillId="0" borderId="21" xfId="0" applyNumberFormat="1" applyFont="1" applyBorder="1" applyAlignment="1">
      <alignment horizontal="center" vertical="center"/>
    </xf>
    <xf numFmtId="0" fontId="7" fillId="2" borderId="23" xfId="0" applyFont="1" applyFill="1" applyBorder="1" applyAlignment="1">
      <alignment horizontal="center"/>
    </xf>
    <xf numFmtId="164" fontId="7" fillId="2" borderId="23" xfId="0" applyNumberFormat="1" applyFont="1" applyFill="1" applyBorder="1" applyAlignment="1">
      <alignment horizontal="center"/>
    </xf>
    <xf numFmtId="164" fontId="7" fillId="0" borderId="23" xfId="0" applyNumberFormat="1" applyFont="1" applyBorder="1" applyAlignment="1">
      <alignment horizontal="center"/>
    </xf>
    <xf numFmtId="164" fontId="7" fillId="0" borderId="23" xfId="0" applyNumberFormat="1" applyFont="1" applyBorder="1" applyAlignment="1">
      <alignment horizontal="center" vertical="center"/>
    </xf>
    <xf numFmtId="0" fontId="7" fillId="2" borderId="25" xfId="0" applyFont="1" applyFill="1" applyBorder="1" applyAlignment="1">
      <alignment horizontal="center"/>
    </xf>
    <xf numFmtId="164" fontId="7" fillId="2" borderId="25" xfId="0" applyNumberFormat="1" applyFont="1" applyFill="1" applyBorder="1" applyAlignment="1">
      <alignment horizontal="center"/>
    </xf>
    <xf numFmtId="164" fontId="7" fillId="0" borderId="25" xfId="0" applyNumberFormat="1" applyFont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7" fillId="2" borderId="29" xfId="0" applyFont="1" applyFill="1" applyBorder="1" applyAlignment="1">
      <alignment horizontal="center"/>
    </xf>
    <xf numFmtId="164" fontId="7" fillId="2" borderId="29" xfId="0" applyNumberFormat="1" applyFont="1" applyFill="1" applyBorder="1" applyAlignment="1">
      <alignment horizontal="center"/>
    </xf>
    <xf numFmtId="164" fontId="7" fillId="0" borderId="29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164" fontId="7" fillId="0" borderId="32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64" fontId="7" fillId="0" borderId="34" xfId="0" applyNumberFormat="1" applyFont="1" applyBorder="1" applyAlignment="1">
      <alignment horizontal="center" vertical="center"/>
    </xf>
    <xf numFmtId="0" fontId="7" fillId="2" borderId="26" xfId="0" applyFont="1" applyFill="1" applyBorder="1" applyAlignment="1">
      <alignment horizontal="center"/>
    </xf>
    <xf numFmtId="164" fontId="7" fillId="2" borderId="26" xfId="0" applyNumberFormat="1" applyFont="1" applyFill="1" applyBorder="1" applyAlignment="1">
      <alignment horizontal="center"/>
    </xf>
    <xf numFmtId="164" fontId="7" fillId="0" borderId="26" xfId="0" applyNumberFormat="1" applyFont="1" applyBorder="1" applyAlignment="1">
      <alignment horizontal="center"/>
    </xf>
    <xf numFmtId="164" fontId="7" fillId="0" borderId="36" xfId="0" applyNumberFormat="1" applyFont="1" applyBorder="1" applyAlignment="1">
      <alignment horizontal="center" vertical="center"/>
    </xf>
    <xf numFmtId="164" fontId="7" fillId="0" borderId="38" xfId="0" applyNumberFormat="1" applyFont="1" applyBorder="1" applyAlignment="1">
      <alignment horizontal="center" vertical="center"/>
    </xf>
    <xf numFmtId="164" fontId="7" fillId="0" borderId="41" xfId="0" applyNumberFormat="1" applyFont="1" applyBorder="1" applyAlignment="1">
      <alignment horizontal="center" vertical="center"/>
    </xf>
    <xf numFmtId="164" fontId="7" fillId="0" borderId="43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2" fillId="2" borderId="26" xfId="0" applyFont="1" applyFill="1" applyBorder="1" applyAlignment="1">
      <alignment horizontal="center"/>
    </xf>
    <xf numFmtId="164" fontId="12" fillId="2" borderId="26" xfId="0" applyNumberFormat="1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164" fontId="12" fillId="2" borderId="16" xfId="0" applyNumberFormat="1" applyFont="1" applyFill="1" applyBorder="1" applyAlignment="1">
      <alignment horizontal="center"/>
    </xf>
    <xf numFmtId="0" fontId="13" fillId="0" borderId="47" xfId="0" applyFont="1" applyBorder="1" applyAlignment="1">
      <alignment horizontal="right"/>
    </xf>
    <xf numFmtId="0" fontId="13" fillId="0" borderId="48" xfId="0" applyFont="1" applyBorder="1" applyAlignment="1">
      <alignment horizontal="right"/>
    </xf>
    <xf numFmtId="164" fontId="13" fillId="0" borderId="48" xfId="0" applyNumberFormat="1" applyFont="1" applyBorder="1" applyAlignment="1">
      <alignment horizontal="center"/>
    </xf>
    <xf numFmtId="164" fontId="13" fillId="0" borderId="48" xfId="0" applyNumberFormat="1" applyFont="1" applyBorder="1" applyAlignment="1">
      <alignment horizontal="right"/>
    </xf>
    <xf numFmtId="164" fontId="13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7" fillId="0" borderId="49" xfId="0" applyFont="1" applyBorder="1"/>
    <xf numFmtId="0" fontId="13" fillId="0" borderId="0" xfId="0" applyFont="1" applyAlignment="1">
      <alignment vertical="center"/>
    </xf>
    <xf numFmtId="0" fontId="7" fillId="0" borderId="51" xfId="0" applyFont="1" applyBorder="1"/>
    <xf numFmtId="0" fontId="7" fillId="0" borderId="53" xfId="0" applyFont="1" applyBorder="1"/>
    <xf numFmtId="0" fontId="7" fillId="0" borderId="58" xfId="0" applyFont="1" applyBorder="1"/>
    <xf numFmtId="0" fontId="0" fillId="0" borderId="35" xfId="0" applyBorder="1"/>
    <xf numFmtId="1" fontId="13" fillId="0" borderId="39" xfId="0" applyNumberFormat="1" applyFont="1" applyBorder="1"/>
    <xf numFmtId="0" fontId="13" fillId="0" borderId="39" xfId="0" applyFont="1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0" borderId="10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14" fillId="2" borderId="26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0" fontId="13" fillId="0" borderId="48" xfId="0" applyFont="1" applyBorder="1" applyAlignment="1">
      <alignment horizontal="center"/>
    </xf>
    <xf numFmtId="0" fontId="7" fillId="0" borderId="30" xfId="0" applyFont="1" applyBorder="1"/>
    <xf numFmtId="0" fontId="13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right" vertical="center"/>
    </xf>
    <xf numFmtId="164" fontId="7" fillId="0" borderId="0" xfId="0" applyNumberFormat="1" applyFont="1"/>
    <xf numFmtId="164" fontId="7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right" vertical="center"/>
    </xf>
    <xf numFmtId="1" fontId="13" fillId="0" borderId="0" xfId="0" applyNumberFormat="1" applyFont="1"/>
    <xf numFmtId="0" fontId="13" fillId="0" borderId="4" xfId="0" applyFont="1" applyBorder="1"/>
    <xf numFmtId="1" fontId="13" fillId="0" borderId="49" xfId="0" applyNumberFormat="1" applyFont="1" applyBorder="1"/>
    <xf numFmtId="0" fontId="7" fillId="0" borderId="18" xfId="0" applyFont="1" applyBorder="1"/>
    <xf numFmtId="0" fontId="7" fillId="0" borderId="59" xfId="0" applyFont="1" applyBorder="1"/>
    <xf numFmtId="0" fontId="7" fillId="0" borderId="24" xfId="0" applyFont="1" applyBorder="1"/>
    <xf numFmtId="0" fontId="7" fillId="0" borderId="2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2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7" fillId="0" borderId="49" xfId="0" applyFont="1" applyBorder="1" applyAlignment="1">
      <alignment horizontal="center" vertical="center"/>
    </xf>
    <xf numFmtId="164" fontId="7" fillId="0" borderId="65" xfId="0" applyNumberFormat="1" applyFont="1" applyBorder="1" applyAlignment="1">
      <alignment horizontal="center"/>
    </xf>
    <xf numFmtId="164" fontId="7" fillId="0" borderId="66" xfId="0" applyNumberFormat="1" applyFont="1" applyBorder="1" applyAlignment="1">
      <alignment horizontal="center"/>
    </xf>
    <xf numFmtId="164" fontId="7" fillId="0" borderId="68" xfId="0" applyNumberFormat="1" applyFont="1" applyBorder="1" applyAlignment="1">
      <alignment horizontal="center"/>
    </xf>
    <xf numFmtId="0" fontId="7" fillId="2" borderId="67" xfId="0" applyFont="1" applyFill="1" applyBorder="1" applyAlignment="1">
      <alignment horizontal="center"/>
    </xf>
    <xf numFmtId="164" fontId="7" fillId="0" borderId="69" xfId="0" applyNumberFormat="1" applyFont="1" applyBorder="1" applyAlignment="1">
      <alignment horizontal="center"/>
    </xf>
    <xf numFmtId="0" fontId="7" fillId="0" borderId="0" xfId="0" applyFont="1" applyAlignment="1">
      <alignment horizontal="left" indent="4"/>
    </xf>
    <xf numFmtId="0" fontId="7" fillId="0" borderId="11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7" fillId="0" borderId="62" xfId="0" applyNumberFormat="1" applyFont="1" applyBorder="1" applyAlignment="1">
      <alignment horizontal="right"/>
    </xf>
    <xf numFmtId="164" fontId="13" fillId="0" borderId="3" xfId="0" applyNumberFormat="1" applyFont="1" applyBorder="1" applyAlignment="1">
      <alignment horizontal="right"/>
    </xf>
    <xf numFmtId="164" fontId="7" fillId="0" borderId="48" xfId="0" applyNumberFormat="1" applyFont="1" applyBorder="1" applyAlignment="1">
      <alignment horizontal="right"/>
    </xf>
    <xf numFmtId="0" fontId="1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3" fillId="0" borderId="7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left" wrapText="1"/>
    </xf>
    <xf numFmtId="164" fontId="13" fillId="0" borderId="60" xfId="0" applyNumberFormat="1" applyFont="1" applyBorder="1" applyAlignment="1">
      <alignment horizontal="left" wrapText="1"/>
    </xf>
    <xf numFmtId="0" fontId="13" fillId="0" borderId="50" xfId="0" applyFont="1" applyBorder="1" applyAlignment="1">
      <alignment horizontal="center"/>
    </xf>
    <xf numFmtId="0" fontId="2" fillId="0" borderId="70" xfId="0" applyFont="1" applyBorder="1" applyAlignment="1">
      <alignment horizontal="center"/>
    </xf>
    <xf numFmtId="0" fontId="2" fillId="0" borderId="6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57" xfId="0" applyFont="1" applyBorder="1" applyAlignment="1">
      <alignment horizontal="center"/>
    </xf>
    <xf numFmtId="0" fontId="7" fillId="0" borderId="71" xfId="0" applyFont="1" applyBorder="1" applyAlignment="1">
      <alignment horizontal="center"/>
    </xf>
    <xf numFmtId="0" fontId="7" fillId="0" borderId="6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164" fontId="7" fillId="0" borderId="40" xfId="0" applyNumberFormat="1" applyFont="1" applyBorder="1" applyAlignment="1">
      <alignment horizontal="center" vertical="center"/>
    </xf>
    <xf numFmtId="164" fontId="7" fillId="0" borderId="42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7" fillId="0" borderId="63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6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7" fillId="0" borderId="31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164" fontId="7" fillId="0" borderId="28" xfId="0" applyNumberFormat="1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7" fillId="0" borderId="12" xfId="0" applyFont="1" applyBorder="1" applyAlignment="1">
      <alignment horizontal="center"/>
    </xf>
    <xf numFmtId="0" fontId="7" fillId="0" borderId="6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0" fontId="16" fillId="0" borderId="0" xfId="0" applyFont="1"/>
    <xf numFmtId="0" fontId="7" fillId="0" borderId="2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298E2-C299-42F1-85F9-27298D760402}">
  <dimension ref="A1:Q128"/>
  <sheetViews>
    <sheetView tabSelected="1" workbookViewId="0">
      <selection activeCell="C12" sqref="C12"/>
    </sheetView>
  </sheetViews>
  <sheetFormatPr defaultColWidth="10" defaultRowHeight="15" x14ac:dyDescent="0.25"/>
  <cols>
    <col min="1" max="1" width="14" customWidth="1"/>
    <col min="2" max="3" width="15.7109375" customWidth="1"/>
    <col min="4" max="5" width="10.5703125" customWidth="1"/>
    <col min="6" max="6" width="10.85546875" hidden="1" customWidth="1"/>
    <col min="7" max="8" width="8.7109375" hidden="1" customWidth="1"/>
    <col min="9" max="9" width="7.42578125" hidden="1" customWidth="1"/>
    <col min="10" max="10" width="10" hidden="1" customWidth="1"/>
    <col min="11" max="12" width="8.85546875" hidden="1" customWidth="1"/>
    <col min="13" max="13" width="10.85546875" customWidth="1"/>
    <col min="14" max="14" width="12.140625" hidden="1" customWidth="1"/>
    <col min="15" max="15" width="12.7109375" bestFit="1" customWidth="1"/>
    <col min="16" max="16" width="14.42578125" bestFit="1" customWidth="1"/>
    <col min="17" max="17" width="36.5703125" bestFit="1" customWidth="1"/>
  </cols>
  <sheetData>
    <row r="1" spans="1:17" ht="21" x14ac:dyDescent="0.35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3"/>
    </row>
    <row r="2" spans="1:17" ht="21" x14ac:dyDescent="0.35">
      <c r="A2" s="1" t="s">
        <v>1</v>
      </c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3"/>
      <c r="O2" s="4"/>
      <c r="P2" s="4"/>
      <c r="Q2" s="4"/>
    </row>
    <row r="3" spans="1:17" ht="19.5" x14ac:dyDescent="0.25">
      <c r="A3" s="184" t="s">
        <v>43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4"/>
      <c r="P3" s="4"/>
      <c r="Q3" s="4"/>
    </row>
    <row r="4" spans="1:17" ht="18.75" customHeight="1" x14ac:dyDescent="0.25">
      <c r="A4" s="185" t="s">
        <v>44</v>
      </c>
      <c r="B4" s="185"/>
      <c r="C4" s="185"/>
      <c r="D4" s="185"/>
      <c r="E4" s="185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7"/>
      <c r="Q4" s="187"/>
    </row>
    <row r="5" spans="1:17" ht="18.75" customHeight="1" thickBot="1" x14ac:dyDescent="0.3">
      <c r="A5" s="8"/>
      <c r="B5" s="9"/>
      <c r="C5" s="9"/>
      <c r="D5" s="8"/>
      <c r="E5" s="8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ht="15.75" thickBot="1" x14ac:dyDescent="0.3">
      <c r="A6" s="13" t="s">
        <v>2</v>
      </c>
      <c r="B6" s="79" t="s">
        <v>3</v>
      </c>
      <c r="C6" s="79" t="s">
        <v>45</v>
      </c>
      <c r="D6" s="79" t="s">
        <v>4</v>
      </c>
      <c r="E6" s="79" t="s">
        <v>5</v>
      </c>
      <c r="F6" s="79" t="s">
        <v>6</v>
      </c>
      <c r="G6" s="79" t="s">
        <v>7</v>
      </c>
      <c r="H6" s="79" t="s">
        <v>8</v>
      </c>
      <c r="I6" s="79" t="s">
        <v>9</v>
      </c>
      <c r="J6" s="79" t="s">
        <v>10</v>
      </c>
      <c r="K6" s="79" t="s">
        <v>11</v>
      </c>
      <c r="L6" s="79" t="s">
        <v>12</v>
      </c>
      <c r="M6" s="79" t="s">
        <v>13</v>
      </c>
      <c r="N6" s="11" t="s">
        <v>14</v>
      </c>
      <c r="O6" s="12" t="s">
        <v>15</v>
      </c>
      <c r="P6" s="12" t="s">
        <v>16</v>
      </c>
      <c r="Q6" s="109" t="s">
        <v>41</v>
      </c>
    </row>
    <row r="7" spans="1:17" x14ac:dyDescent="0.25">
      <c r="A7" s="125" t="s">
        <v>25</v>
      </c>
      <c r="B7" s="191" t="s">
        <v>46</v>
      </c>
      <c r="C7" s="103" t="s">
        <v>49</v>
      </c>
      <c r="D7" s="72" t="s">
        <v>20</v>
      </c>
      <c r="E7" s="14">
        <v>1</v>
      </c>
      <c r="F7" s="14"/>
      <c r="G7" s="14"/>
      <c r="H7" s="14"/>
      <c r="I7" s="14"/>
      <c r="J7" s="14"/>
      <c r="K7" s="14"/>
      <c r="L7" s="15">
        <f>M7</f>
        <v>57.71</v>
      </c>
      <c r="M7" s="16">
        <v>57.71</v>
      </c>
      <c r="N7" s="17"/>
      <c r="O7" s="127">
        <f>SUM(M7:M15)</f>
        <v>574.61000000000013</v>
      </c>
      <c r="P7" s="151">
        <v>1307</v>
      </c>
      <c r="Q7" s="110" t="s">
        <v>129</v>
      </c>
    </row>
    <row r="8" spans="1:17" x14ac:dyDescent="0.25">
      <c r="A8" s="126"/>
      <c r="B8" s="192"/>
      <c r="C8" s="104" t="s">
        <v>50</v>
      </c>
      <c r="D8" s="73" t="s">
        <v>18</v>
      </c>
      <c r="E8" s="18">
        <v>1</v>
      </c>
      <c r="F8" s="18"/>
      <c r="G8" s="18"/>
      <c r="H8" s="18"/>
      <c r="I8" s="18"/>
      <c r="J8" s="19">
        <f>M8</f>
        <v>54.47</v>
      </c>
      <c r="K8" s="18"/>
      <c r="L8" s="18"/>
      <c r="M8" s="20">
        <v>54.47</v>
      </c>
      <c r="N8" s="21"/>
      <c r="O8" s="128"/>
      <c r="P8" s="155"/>
      <c r="Q8" s="111" t="str">
        <f>Q7</f>
        <v>London Affordable Rent and or Social Rent</v>
      </c>
    </row>
    <row r="9" spans="1:17" x14ac:dyDescent="0.25">
      <c r="A9" s="126"/>
      <c r="B9" s="192"/>
      <c r="C9" s="104" t="s">
        <v>51</v>
      </c>
      <c r="D9" s="73" t="s">
        <v>18</v>
      </c>
      <c r="E9" s="22">
        <v>1</v>
      </c>
      <c r="F9" s="22"/>
      <c r="G9" s="22"/>
      <c r="H9" s="22"/>
      <c r="I9" s="22"/>
      <c r="J9" s="23">
        <f>M9</f>
        <v>59.11</v>
      </c>
      <c r="K9" s="22"/>
      <c r="L9" s="22"/>
      <c r="M9" s="24">
        <v>59.11</v>
      </c>
      <c r="N9" s="25"/>
      <c r="O9" s="128"/>
      <c r="P9" s="155"/>
      <c r="Q9" s="111" t="str">
        <f t="shared" ref="Q9:Q11" si="0">Q8</f>
        <v>London Affordable Rent and or Social Rent</v>
      </c>
    </row>
    <row r="10" spans="1:17" x14ac:dyDescent="0.25">
      <c r="A10" s="126"/>
      <c r="B10" s="192"/>
      <c r="C10" s="104" t="s">
        <v>52</v>
      </c>
      <c r="D10" s="73" t="s">
        <v>19</v>
      </c>
      <c r="E10" s="22">
        <v>1</v>
      </c>
      <c r="F10" s="22"/>
      <c r="G10" s="22"/>
      <c r="H10" s="22"/>
      <c r="I10" s="22"/>
      <c r="J10" s="22"/>
      <c r="K10" s="23">
        <f>M10</f>
        <v>77.7</v>
      </c>
      <c r="L10" s="22"/>
      <c r="M10" s="24">
        <v>77.7</v>
      </c>
      <c r="N10" s="25"/>
      <c r="O10" s="128"/>
      <c r="P10" s="155"/>
      <c r="Q10" s="111" t="str">
        <f t="shared" si="0"/>
        <v>London Affordable Rent and or Social Rent</v>
      </c>
    </row>
    <row r="11" spans="1:17" x14ac:dyDescent="0.25">
      <c r="A11" s="126"/>
      <c r="B11" s="193"/>
      <c r="C11" s="104" t="s">
        <v>53</v>
      </c>
      <c r="D11" s="74" t="s">
        <v>18</v>
      </c>
      <c r="E11" s="26">
        <v>1</v>
      </c>
      <c r="F11" s="26"/>
      <c r="G11" s="26"/>
      <c r="H11" s="26"/>
      <c r="I11" s="26"/>
      <c r="J11" s="27">
        <f>M11</f>
        <v>64.23</v>
      </c>
      <c r="K11" s="26"/>
      <c r="L11" s="26"/>
      <c r="M11" s="28">
        <v>64.23</v>
      </c>
      <c r="N11" s="29"/>
      <c r="O11" s="128"/>
      <c r="P11" s="155"/>
      <c r="Q11" s="113" t="str">
        <f t="shared" si="0"/>
        <v>London Affordable Rent and or Social Rent</v>
      </c>
    </row>
    <row r="12" spans="1:17" x14ac:dyDescent="0.25">
      <c r="A12" s="126"/>
      <c r="B12" s="188" t="s">
        <v>47</v>
      </c>
      <c r="C12" s="97" t="s">
        <v>54</v>
      </c>
      <c r="D12" s="75" t="s">
        <v>18</v>
      </c>
      <c r="E12" s="30">
        <v>1</v>
      </c>
      <c r="F12" s="30"/>
      <c r="G12" s="30"/>
      <c r="H12" s="30"/>
      <c r="I12" s="30"/>
      <c r="J12" s="31">
        <f>M12</f>
        <v>64.87</v>
      </c>
      <c r="K12" s="30"/>
      <c r="L12" s="30"/>
      <c r="M12" s="32">
        <v>64.87</v>
      </c>
      <c r="N12" s="25"/>
      <c r="O12" s="128"/>
      <c r="P12" s="155"/>
      <c r="Q12" s="111" t="str">
        <f>Q7</f>
        <v>London Affordable Rent and or Social Rent</v>
      </c>
    </row>
    <row r="13" spans="1:17" x14ac:dyDescent="0.25">
      <c r="A13" s="126"/>
      <c r="B13" s="189"/>
      <c r="C13" s="33" t="s">
        <v>55</v>
      </c>
      <c r="D13" s="73" t="s">
        <v>18</v>
      </c>
      <c r="E13" s="22">
        <v>1</v>
      </c>
      <c r="F13" s="22"/>
      <c r="G13" s="22"/>
      <c r="H13" s="22"/>
      <c r="I13" s="22"/>
      <c r="J13" s="31">
        <f>M13</f>
        <v>64.95</v>
      </c>
      <c r="K13" s="22"/>
      <c r="L13" s="22"/>
      <c r="M13" s="24">
        <v>64.95</v>
      </c>
      <c r="N13" s="25"/>
      <c r="O13" s="128"/>
      <c r="P13" s="155"/>
      <c r="Q13" s="111" t="str">
        <f t="shared" ref="Q13:Q76" si="1">Q8</f>
        <v>London Affordable Rent and or Social Rent</v>
      </c>
    </row>
    <row r="14" spans="1:17" x14ac:dyDescent="0.25">
      <c r="A14" s="126"/>
      <c r="B14" s="189"/>
      <c r="C14" s="33" t="s">
        <v>56</v>
      </c>
      <c r="D14" s="76" t="s">
        <v>20</v>
      </c>
      <c r="E14" s="22">
        <v>1</v>
      </c>
      <c r="F14" s="22"/>
      <c r="G14" s="22"/>
      <c r="H14" s="22"/>
      <c r="I14" s="22"/>
      <c r="J14" s="22"/>
      <c r="K14" s="22"/>
      <c r="L14" s="23">
        <f>M14</f>
        <v>73.37</v>
      </c>
      <c r="M14" s="24">
        <v>73.37</v>
      </c>
      <c r="N14" s="25"/>
      <c r="O14" s="128"/>
      <c r="P14" s="155"/>
      <c r="Q14" s="111" t="str">
        <f t="shared" si="1"/>
        <v>London Affordable Rent and or Social Rent</v>
      </c>
    </row>
    <row r="15" spans="1:17" ht="15.75" thickBot="1" x14ac:dyDescent="0.3">
      <c r="A15" s="126"/>
      <c r="B15" s="190"/>
      <c r="C15" s="102" t="s">
        <v>57</v>
      </c>
      <c r="D15" s="74" t="s">
        <v>18</v>
      </c>
      <c r="E15" s="26">
        <v>0</v>
      </c>
      <c r="F15" s="26"/>
      <c r="G15" s="26"/>
      <c r="H15" s="26"/>
      <c r="I15" s="26"/>
      <c r="J15" s="27">
        <f>M15</f>
        <v>58.2</v>
      </c>
      <c r="K15" s="26"/>
      <c r="L15" s="26"/>
      <c r="M15" s="28">
        <v>58.2</v>
      </c>
      <c r="N15" s="29"/>
      <c r="O15" s="128"/>
      <c r="P15" s="155"/>
      <c r="Q15" s="112" t="str">
        <f t="shared" si="1"/>
        <v>London Affordable Rent and or Social Rent</v>
      </c>
    </row>
    <row r="16" spans="1:17" x14ac:dyDescent="0.25">
      <c r="A16" s="125" t="s">
        <v>27</v>
      </c>
      <c r="B16" s="152" t="s">
        <v>46</v>
      </c>
      <c r="C16" s="103" t="s">
        <v>49</v>
      </c>
      <c r="D16" s="72" t="s">
        <v>20</v>
      </c>
      <c r="E16" s="14">
        <v>4</v>
      </c>
      <c r="F16" s="14"/>
      <c r="G16" s="14"/>
      <c r="H16" s="14"/>
      <c r="I16" s="14"/>
      <c r="J16" s="14"/>
      <c r="K16" s="14"/>
      <c r="L16" s="15">
        <f>M16</f>
        <v>84.5</v>
      </c>
      <c r="M16" s="16">
        <v>84.5</v>
      </c>
      <c r="N16" s="38"/>
      <c r="O16" s="151">
        <f>SUM(M16:M28)</f>
        <v>814.94</v>
      </c>
      <c r="P16" s="151">
        <v>1154.4000000000001</v>
      </c>
      <c r="Q16" s="114" t="str">
        <f t="shared" si="1"/>
        <v>London Affordable Rent and or Social Rent</v>
      </c>
    </row>
    <row r="17" spans="1:17" x14ac:dyDescent="0.25">
      <c r="A17" s="126"/>
      <c r="B17" s="153"/>
      <c r="C17" s="104" t="s">
        <v>50</v>
      </c>
      <c r="D17" s="73" t="s">
        <v>18</v>
      </c>
      <c r="E17" s="18">
        <v>2</v>
      </c>
      <c r="F17" s="18"/>
      <c r="G17" s="18"/>
      <c r="H17" s="18"/>
      <c r="I17" s="18"/>
      <c r="J17" s="19">
        <f>M17</f>
        <v>44.71</v>
      </c>
      <c r="K17" s="18"/>
      <c r="L17" s="18"/>
      <c r="M17" s="20">
        <v>44.71</v>
      </c>
      <c r="N17" s="40"/>
      <c r="O17" s="155"/>
      <c r="P17" s="130"/>
      <c r="Q17" s="111" t="str">
        <f t="shared" si="1"/>
        <v>London Affordable Rent and or Social Rent</v>
      </c>
    </row>
    <row r="18" spans="1:17" x14ac:dyDescent="0.25">
      <c r="A18" s="126"/>
      <c r="B18" s="153"/>
      <c r="C18" s="104" t="s">
        <v>51</v>
      </c>
      <c r="D18" s="73" t="s">
        <v>18</v>
      </c>
      <c r="E18" s="18">
        <v>2</v>
      </c>
      <c r="F18" s="18"/>
      <c r="G18" s="18"/>
      <c r="H18" s="18"/>
      <c r="I18" s="18"/>
      <c r="J18" s="19">
        <f>M18</f>
        <v>48.9</v>
      </c>
      <c r="K18" s="18"/>
      <c r="L18" s="18"/>
      <c r="M18" s="20">
        <v>48.9</v>
      </c>
      <c r="N18" s="40"/>
      <c r="O18" s="155"/>
      <c r="P18" s="130"/>
      <c r="Q18" s="111" t="str">
        <f t="shared" si="1"/>
        <v>London Affordable Rent and or Social Rent</v>
      </c>
    </row>
    <row r="19" spans="1:17" x14ac:dyDescent="0.25">
      <c r="A19" s="126"/>
      <c r="B19" s="153"/>
      <c r="C19" s="104" t="s">
        <v>52</v>
      </c>
      <c r="D19" s="73" t="s">
        <v>19</v>
      </c>
      <c r="E19" s="18">
        <v>3</v>
      </c>
      <c r="F19" s="18"/>
      <c r="G19" s="18"/>
      <c r="H19" s="18"/>
      <c r="I19" s="18"/>
      <c r="J19" s="18"/>
      <c r="K19" s="19">
        <f>M19</f>
        <v>45</v>
      </c>
      <c r="L19" s="18"/>
      <c r="M19" s="20">
        <v>45</v>
      </c>
      <c r="N19" s="40"/>
      <c r="O19" s="155"/>
      <c r="P19" s="130"/>
      <c r="Q19" s="111" t="str">
        <f t="shared" si="1"/>
        <v>London Affordable Rent and or Social Rent</v>
      </c>
    </row>
    <row r="20" spans="1:17" x14ac:dyDescent="0.25">
      <c r="A20" s="126"/>
      <c r="B20" s="153"/>
      <c r="C20" s="104" t="s">
        <v>53</v>
      </c>
      <c r="D20" s="73" t="s">
        <v>18</v>
      </c>
      <c r="E20" s="18">
        <v>2</v>
      </c>
      <c r="F20" s="18"/>
      <c r="G20" s="18"/>
      <c r="H20" s="18"/>
      <c r="I20" s="18"/>
      <c r="J20" s="19">
        <f>M20</f>
        <v>55.93</v>
      </c>
      <c r="K20" s="18"/>
      <c r="L20" s="18"/>
      <c r="M20" s="20">
        <v>55.93</v>
      </c>
      <c r="N20" s="40"/>
      <c r="O20" s="155"/>
      <c r="P20" s="130"/>
      <c r="Q20" s="111" t="str">
        <f t="shared" si="1"/>
        <v>London Affordable Rent and or Social Rent</v>
      </c>
    </row>
    <row r="21" spans="1:17" x14ac:dyDescent="0.25">
      <c r="A21" s="126"/>
      <c r="B21" s="153"/>
      <c r="C21" s="39" t="s">
        <v>58</v>
      </c>
      <c r="D21" s="39" t="s">
        <v>23</v>
      </c>
      <c r="E21" s="18">
        <v>3</v>
      </c>
      <c r="F21" s="18"/>
      <c r="G21" s="18"/>
      <c r="H21" s="19">
        <f>M21</f>
        <v>72.7</v>
      </c>
      <c r="I21" s="18"/>
      <c r="J21" s="18"/>
      <c r="K21" s="18"/>
      <c r="L21" s="18"/>
      <c r="M21" s="20">
        <v>72.7</v>
      </c>
      <c r="N21" s="40"/>
      <c r="O21" s="155"/>
      <c r="P21" s="130"/>
      <c r="Q21" s="111" t="str">
        <f t="shared" si="1"/>
        <v>London Affordable Rent and or Social Rent</v>
      </c>
    </row>
    <row r="22" spans="1:17" x14ac:dyDescent="0.25">
      <c r="A22" s="126"/>
      <c r="B22" s="153"/>
      <c r="C22" s="39" t="s">
        <v>59</v>
      </c>
      <c r="D22" s="73" t="s">
        <v>23</v>
      </c>
      <c r="E22" s="18">
        <v>3</v>
      </c>
      <c r="F22" s="18"/>
      <c r="G22" s="18"/>
      <c r="H22" s="19">
        <f>M22</f>
        <v>71.5</v>
      </c>
      <c r="I22" s="18"/>
      <c r="J22" s="18"/>
      <c r="K22" s="18"/>
      <c r="L22" s="18"/>
      <c r="M22" s="20">
        <v>71.5</v>
      </c>
      <c r="N22" s="40"/>
      <c r="O22" s="155"/>
      <c r="P22" s="130"/>
      <c r="Q22" s="113" t="str">
        <f t="shared" si="1"/>
        <v>London Affordable Rent and or Social Rent</v>
      </c>
    </row>
    <row r="23" spans="1:17" x14ac:dyDescent="0.25">
      <c r="A23" s="126"/>
      <c r="B23" s="169" t="s">
        <v>48</v>
      </c>
      <c r="C23" s="97" t="s">
        <v>54</v>
      </c>
      <c r="D23" s="75" t="s">
        <v>18</v>
      </c>
      <c r="E23" s="41">
        <v>2</v>
      </c>
      <c r="F23" s="41"/>
      <c r="G23" s="41"/>
      <c r="H23" s="41"/>
      <c r="I23" s="41"/>
      <c r="J23" s="42">
        <f>M23</f>
        <v>53.7</v>
      </c>
      <c r="K23" s="41"/>
      <c r="L23" s="41"/>
      <c r="M23" s="43">
        <v>53.7</v>
      </c>
      <c r="N23" s="44"/>
      <c r="O23" s="155"/>
      <c r="P23" s="130"/>
      <c r="Q23" s="111" t="str">
        <f t="shared" si="1"/>
        <v>London Affordable Rent and or Social Rent</v>
      </c>
    </row>
    <row r="24" spans="1:17" x14ac:dyDescent="0.25">
      <c r="A24" s="126"/>
      <c r="B24" s="153"/>
      <c r="C24" s="33" t="s">
        <v>55</v>
      </c>
      <c r="D24" s="73" t="s">
        <v>18</v>
      </c>
      <c r="E24" s="18">
        <v>2</v>
      </c>
      <c r="F24" s="18"/>
      <c r="G24" s="18"/>
      <c r="H24" s="18"/>
      <c r="I24" s="18"/>
      <c r="J24" s="19">
        <f>M24</f>
        <v>46.8</v>
      </c>
      <c r="K24" s="18"/>
      <c r="L24" s="18"/>
      <c r="M24" s="20">
        <v>46.8</v>
      </c>
      <c r="N24" s="40"/>
      <c r="O24" s="155"/>
      <c r="P24" s="130"/>
      <c r="Q24" s="111" t="str">
        <f t="shared" si="1"/>
        <v>London Affordable Rent and or Social Rent</v>
      </c>
    </row>
    <row r="25" spans="1:17" x14ac:dyDescent="0.25">
      <c r="A25" s="126"/>
      <c r="B25" s="153"/>
      <c r="C25" s="33" t="s">
        <v>56</v>
      </c>
      <c r="D25" s="73" t="s">
        <v>20</v>
      </c>
      <c r="E25" s="18">
        <v>4</v>
      </c>
      <c r="F25" s="18"/>
      <c r="G25" s="18"/>
      <c r="H25" s="18"/>
      <c r="I25" s="18"/>
      <c r="J25" s="18"/>
      <c r="K25" s="18"/>
      <c r="L25" s="19">
        <f>M25</f>
        <v>83.7</v>
      </c>
      <c r="M25" s="20">
        <v>83.7</v>
      </c>
      <c r="N25" s="40"/>
      <c r="O25" s="155"/>
      <c r="P25" s="130"/>
      <c r="Q25" s="111" t="str">
        <f t="shared" si="1"/>
        <v>London Affordable Rent and or Social Rent</v>
      </c>
    </row>
    <row r="26" spans="1:17" x14ac:dyDescent="0.25">
      <c r="A26" s="126"/>
      <c r="B26" s="153"/>
      <c r="C26" s="39" t="s">
        <v>60</v>
      </c>
      <c r="D26" s="73" t="s">
        <v>21</v>
      </c>
      <c r="E26" s="18">
        <v>2</v>
      </c>
      <c r="F26" s="19">
        <f>M26</f>
        <v>50.1</v>
      </c>
      <c r="G26" s="18"/>
      <c r="H26" s="18"/>
      <c r="I26" s="18"/>
      <c r="J26" s="18"/>
      <c r="K26" s="18"/>
      <c r="L26" s="18"/>
      <c r="M26" s="20">
        <v>50.1</v>
      </c>
      <c r="N26" s="40"/>
      <c r="O26" s="155"/>
      <c r="P26" s="130"/>
      <c r="Q26" s="111" t="str">
        <f t="shared" si="1"/>
        <v>London Affordable Rent and or Social Rent</v>
      </c>
    </row>
    <row r="27" spans="1:17" ht="18.75" customHeight="1" x14ac:dyDescent="0.25">
      <c r="A27" s="126"/>
      <c r="B27" s="153"/>
      <c r="C27" s="39" t="s">
        <v>57</v>
      </c>
      <c r="D27" s="73" t="s">
        <v>26</v>
      </c>
      <c r="E27" s="18">
        <v>3</v>
      </c>
      <c r="F27" s="18"/>
      <c r="G27" s="18"/>
      <c r="H27" s="18"/>
      <c r="I27" s="18"/>
      <c r="J27" s="19">
        <f>M27</f>
        <v>53.9</v>
      </c>
      <c r="K27" s="18"/>
      <c r="L27" s="18"/>
      <c r="M27" s="20">
        <v>53.9</v>
      </c>
      <c r="N27" s="40"/>
      <c r="O27" s="155"/>
      <c r="P27" s="130"/>
      <c r="Q27" s="111" t="str">
        <f t="shared" si="1"/>
        <v>London Affordable Rent and or Social Rent</v>
      </c>
    </row>
    <row r="28" spans="1:17" ht="20.25" customHeight="1" thickBot="1" x14ac:dyDescent="0.3">
      <c r="A28" s="126"/>
      <c r="B28" s="171"/>
      <c r="C28" s="48" t="s">
        <v>61</v>
      </c>
      <c r="D28" s="78" t="s">
        <v>28</v>
      </c>
      <c r="E28" s="22">
        <v>4</v>
      </c>
      <c r="F28" s="22"/>
      <c r="G28" s="22"/>
      <c r="H28" s="22"/>
      <c r="I28" s="23">
        <f>M28</f>
        <v>103.5</v>
      </c>
      <c r="J28" s="22"/>
      <c r="K28" s="23"/>
      <c r="L28" s="22"/>
      <c r="M28" s="24">
        <v>103.5</v>
      </c>
      <c r="N28" s="47"/>
      <c r="O28" s="155"/>
      <c r="P28" s="130"/>
      <c r="Q28" s="112" t="str">
        <f t="shared" si="1"/>
        <v>London Affordable Rent and or Social Rent</v>
      </c>
    </row>
    <row r="29" spans="1:17" x14ac:dyDescent="0.25">
      <c r="A29" s="125" t="s">
        <v>29</v>
      </c>
      <c r="B29" s="152" t="s">
        <v>46</v>
      </c>
      <c r="C29" s="37" t="s">
        <v>62</v>
      </c>
      <c r="D29" s="37" t="s">
        <v>28</v>
      </c>
      <c r="E29" s="14">
        <v>4</v>
      </c>
      <c r="F29" s="14"/>
      <c r="G29" s="14"/>
      <c r="H29" s="14"/>
      <c r="I29" s="15">
        <f>M29</f>
        <v>89.4</v>
      </c>
      <c r="J29" s="14"/>
      <c r="K29" s="15"/>
      <c r="L29" s="14"/>
      <c r="M29" s="16">
        <v>89.4</v>
      </c>
      <c r="N29" s="38"/>
      <c r="O29" s="151">
        <f>SUM(M29:M44)</f>
        <v>1036.5300000000002</v>
      </c>
      <c r="P29" s="151">
        <v>1377</v>
      </c>
      <c r="Q29" s="111" t="str">
        <f t="shared" si="1"/>
        <v>London Affordable Rent and or Social Rent</v>
      </c>
    </row>
    <row r="30" spans="1:17" x14ac:dyDescent="0.25">
      <c r="A30" s="126"/>
      <c r="B30" s="153"/>
      <c r="C30" s="39" t="s">
        <v>63</v>
      </c>
      <c r="D30" s="73" t="s">
        <v>21</v>
      </c>
      <c r="E30" s="18">
        <v>2</v>
      </c>
      <c r="F30" s="19">
        <f>M30</f>
        <v>53.1</v>
      </c>
      <c r="G30" s="18"/>
      <c r="H30" s="18"/>
      <c r="I30" s="18"/>
      <c r="J30" s="18"/>
      <c r="K30" s="18"/>
      <c r="L30" s="18"/>
      <c r="M30" s="20">
        <v>53.1</v>
      </c>
      <c r="N30" s="40"/>
      <c r="O30" s="155"/>
      <c r="P30" s="130"/>
      <c r="Q30" s="111" t="str">
        <f t="shared" si="1"/>
        <v>London Affordable Rent and or Social Rent</v>
      </c>
    </row>
    <row r="31" spans="1:17" x14ac:dyDescent="0.25">
      <c r="A31" s="126"/>
      <c r="B31" s="153"/>
      <c r="C31" s="39" t="s">
        <v>64</v>
      </c>
      <c r="D31" s="73" t="s">
        <v>21</v>
      </c>
      <c r="E31" s="18">
        <v>2</v>
      </c>
      <c r="F31" s="19">
        <f t="shared" ref="F31:F33" si="2">M31</f>
        <v>57.76</v>
      </c>
      <c r="G31" s="18"/>
      <c r="H31" s="18"/>
      <c r="I31" s="18"/>
      <c r="J31" s="18"/>
      <c r="K31" s="18"/>
      <c r="L31" s="18"/>
      <c r="M31" s="20">
        <v>57.76</v>
      </c>
      <c r="N31" s="40"/>
      <c r="O31" s="155"/>
      <c r="P31" s="130"/>
      <c r="Q31" s="111" t="str">
        <f t="shared" si="1"/>
        <v>London Affordable Rent and or Social Rent</v>
      </c>
    </row>
    <row r="32" spans="1:17" x14ac:dyDescent="0.25">
      <c r="A32" s="126"/>
      <c r="B32" s="153"/>
      <c r="C32" s="39" t="s">
        <v>65</v>
      </c>
      <c r="D32" s="73" t="s">
        <v>21</v>
      </c>
      <c r="E32" s="18">
        <v>2</v>
      </c>
      <c r="F32" s="19">
        <f t="shared" si="2"/>
        <v>50</v>
      </c>
      <c r="G32" s="18"/>
      <c r="H32" s="18"/>
      <c r="I32" s="18"/>
      <c r="J32" s="18"/>
      <c r="K32" s="18"/>
      <c r="L32" s="18"/>
      <c r="M32" s="20">
        <v>50</v>
      </c>
      <c r="N32" s="40"/>
      <c r="O32" s="155"/>
      <c r="P32" s="130"/>
      <c r="Q32" s="111" t="str">
        <f t="shared" si="1"/>
        <v>London Affordable Rent and or Social Rent</v>
      </c>
    </row>
    <row r="33" spans="1:17" x14ac:dyDescent="0.25">
      <c r="A33" s="126"/>
      <c r="B33" s="153"/>
      <c r="C33" s="39" t="s">
        <v>66</v>
      </c>
      <c r="D33" s="73" t="s">
        <v>21</v>
      </c>
      <c r="E33" s="18">
        <v>2</v>
      </c>
      <c r="F33" s="19">
        <f t="shared" si="2"/>
        <v>59.8</v>
      </c>
      <c r="G33" s="18"/>
      <c r="H33" s="18"/>
      <c r="I33" s="18"/>
      <c r="J33" s="18"/>
      <c r="K33" s="18"/>
      <c r="L33" s="18"/>
      <c r="M33" s="20">
        <v>59.8</v>
      </c>
      <c r="N33" s="40"/>
      <c r="O33" s="155"/>
      <c r="P33" s="130"/>
      <c r="Q33" s="111" t="str">
        <f t="shared" si="1"/>
        <v>London Affordable Rent and or Social Rent</v>
      </c>
    </row>
    <row r="34" spans="1:17" x14ac:dyDescent="0.25">
      <c r="A34" s="126"/>
      <c r="B34" s="153"/>
      <c r="C34" s="39" t="s">
        <v>67</v>
      </c>
      <c r="D34" s="39" t="s">
        <v>23</v>
      </c>
      <c r="E34" s="18">
        <v>3</v>
      </c>
      <c r="F34" s="18"/>
      <c r="G34" s="18"/>
      <c r="H34" s="19">
        <f>M34</f>
        <v>72.7</v>
      </c>
      <c r="I34" s="18"/>
      <c r="J34" s="18"/>
      <c r="K34" s="18"/>
      <c r="L34" s="18"/>
      <c r="M34" s="20">
        <v>72.7</v>
      </c>
      <c r="N34" s="40"/>
      <c r="O34" s="155"/>
      <c r="P34" s="130"/>
      <c r="Q34" s="111" t="str">
        <f t="shared" si="1"/>
        <v>London Affordable Rent and or Social Rent</v>
      </c>
    </row>
    <row r="35" spans="1:17" x14ac:dyDescent="0.25">
      <c r="A35" s="126"/>
      <c r="B35" s="153"/>
      <c r="C35" s="39" t="s">
        <v>68</v>
      </c>
      <c r="D35" s="39" t="s">
        <v>23</v>
      </c>
      <c r="E35" s="18">
        <v>3</v>
      </c>
      <c r="F35" s="18"/>
      <c r="G35" s="18"/>
      <c r="H35" s="19">
        <f>M35</f>
        <v>71.5</v>
      </c>
      <c r="I35" s="18"/>
      <c r="J35" s="18"/>
      <c r="K35" s="18"/>
      <c r="L35" s="18"/>
      <c r="M35" s="20">
        <v>71.5</v>
      </c>
      <c r="N35" s="40"/>
      <c r="O35" s="155"/>
      <c r="P35" s="130"/>
      <c r="Q35" s="111" t="str">
        <f t="shared" si="1"/>
        <v>London Affordable Rent and or Social Rent</v>
      </c>
    </row>
    <row r="36" spans="1:17" x14ac:dyDescent="0.25">
      <c r="A36" s="126"/>
      <c r="B36" s="153"/>
      <c r="C36" s="39" t="s">
        <v>69</v>
      </c>
      <c r="D36" s="73" t="s">
        <v>22</v>
      </c>
      <c r="E36" s="18">
        <v>3</v>
      </c>
      <c r="F36" s="18"/>
      <c r="G36" s="19">
        <f>M36</f>
        <v>68.599999999999994</v>
      </c>
      <c r="H36" s="18"/>
      <c r="I36" s="18"/>
      <c r="J36" s="18"/>
      <c r="K36" s="18"/>
      <c r="L36" s="18"/>
      <c r="M36" s="20">
        <v>68.599999999999994</v>
      </c>
      <c r="N36" s="40"/>
      <c r="O36" s="155"/>
      <c r="P36" s="130"/>
      <c r="Q36" s="111" t="str">
        <f t="shared" si="1"/>
        <v>London Affordable Rent and or Social Rent</v>
      </c>
    </row>
    <row r="37" spans="1:17" x14ac:dyDescent="0.25">
      <c r="A37" s="126"/>
      <c r="B37" s="154"/>
      <c r="C37" s="99" t="s">
        <v>70</v>
      </c>
      <c r="D37" s="74" t="s">
        <v>28</v>
      </c>
      <c r="E37" s="26">
        <v>4</v>
      </c>
      <c r="F37" s="26"/>
      <c r="G37" s="26"/>
      <c r="H37" s="26"/>
      <c r="I37" s="27">
        <f>M37</f>
        <v>94.6</v>
      </c>
      <c r="J37" s="26"/>
      <c r="K37" s="26"/>
      <c r="L37" s="26"/>
      <c r="M37" s="28">
        <v>94.6</v>
      </c>
      <c r="N37" s="46"/>
      <c r="O37" s="155"/>
      <c r="P37" s="130"/>
      <c r="Q37" s="113" t="str">
        <f t="shared" si="1"/>
        <v>London Affordable Rent and or Social Rent</v>
      </c>
    </row>
    <row r="38" spans="1:17" x14ac:dyDescent="0.25">
      <c r="A38" s="126"/>
      <c r="B38" s="169" t="s">
        <v>48</v>
      </c>
      <c r="C38" s="100" t="s">
        <v>71</v>
      </c>
      <c r="D38" s="75" t="s">
        <v>21</v>
      </c>
      <c r="E38" s="41">
        <v>2</v>
      </c>
      <c r="F38" s="42">
        <f>M38</f>
        <v>61.3</v>
      </c>
      <c r="G38" s="41"/>
      <c r="H38" s="41"/>
      <c r="I38" s="41"/>
      <c r="J38" s="41"/>
      <c r="K38" s="41"/>
      <c r="L38" s="41"/>
      <c r="M38" s="43">
        <v>61.3</v>
      </c>
      <c r="N38" s="44"/>
      <c r="O38" s="155"/>
      <c r="P38" s="130"/>
      <c r="Q38" s="111" t="str">
        <f t="shared" si="1"/>
        <v>London Affordable Rent and or Social Rent</v>
      </c>
    </row>
    <row r="39" spans="1:17" x14ac:dyDescent="0.25">
      <c r="A39" s="126"/>
      <c r="B39" s="153"/>
      <c r="C39" s="39" t="s">
        <v>72</v>
      </c>
      <c r="D39" s="73" t="s">
        <v>21</v>
      </c>
      <c r="E39" s="18">
        <v>2</v>
      </c>
      <c r="F39" s="19">
        <f>M39</f>
        <v>50.9</v>
      </c>
      <c r="G39" s="18"/>
      <c r="H39" s="18"/>
      <c r="I39" s="18"/>
      <c r="J39" s="18"/>
      <c r="K39" s="18"/>
      <c r="L39" s="18"/>
      <c r="M39" s="20">
        <v>50.9</v>
      </c>
      <c r="N39" s="40"/>
      <c r="O39" s="155"/>
      <c r="P39" s="130"/>
      <c r="Q39" s="111" t="str">
        <f t="shared" si="1"/>
        <v>London Affordable Rent and or Social Rent</v>
      </c>
    </row>
    <row r="40" spans="1:17" x14ac:dyDescent="0.25">
      <c r="A40" s="126"/>
      <c r="B40" s="153"/>
      <c r="C40" s="39" t="s">
        <v>73</v>
      </c>
      <c r="D40" s="39" t="s">
        <v>28</v>
      </c>
      <c r="E40" s="18">
        <v>4</v>
      </c>
      <c r="F40" s="19"/>
      <c r="G40" s="18"/>
      <c r="H40" s="18"/>
      <c r="I40" s="19">
        <f>M40</f>
        <v>96.97</v>
      </c>
      <c r="J40" s="18"/>
      <c r="K40" s="18"/>
      <c r="L40" s="18"/>
      <c r="M40" s="20">
        <v>96.97</v>
      </c>
      <c r="N40" s="40"/>
      <c r="O40" s="155"/>
      <c r="P40" s="130"/>
      <c r="Q40" s="111" t="str">
        <f t="shared" si="1"/>
        <v>London Affordable Rent and or Social Rent</v>
      </c>
    </row>
    <row r="41" spans="1:17" x14ac:dyDescent="0.25">
      <c r="A41" s="126"/>
      <c r="B41" s="153"/>
      <c r="C41" s="39" t="s">
        <v>74</v>
      </c>
      <c r="D41" s="73" t="s">
        <v>21</v>
      </c>
      <c r="E41" s="18">
        <v>2</v>
      </c>
      <c r="F41" s="19">
        <f t="shared" ref="F41:F44" si="3">M41</f>
        <v>50.2</v>
      </c>
      <c r="G41" s="18"/>
      <c r="H41" s="18"/>
      <c r="I41" s="18"/>
      <c r="J41" s="18"/>
      <c r="K41" s="18"/>
      <c r="L41" s="18"/>
      <c r="M41" s="20">
        <v>50.2</v>
      </c>
      <c r="N41" s="40"/>
      <c r="O41" s="155"/>
      <c r="P41" s="130"/>
      <c r="Q41" s="111" t="str">
        <f t="shared" si="1"/>
        <v>London Affordable Rent and or Social Rent</v>
      </c>
    </row>
    <row r="42" spans="1:17" x14ac:dyDescent="0.25">
      <c r="A42" s="126"/>
      <c r="B42" s="153"/>
      <c r="C42" s="39" t="s">
        <v>75</v>
      </c>
      <c r="D42" s="73" t="s">
        <v>21</v>
      </c>
      <c r="E42" s="18">
        <v>2</v>
      </c>
      <c r="F42" s="19">
        <f t="shared" si="3"/>
        <v>58.2</v>
      </c>
      <c r="G42" s="18"/>
      <c r="H42" s="18"/>
      <c r="I42" s="18"/>
      <c r="J42" s="18"/>
      <c r="K42" s="18"/>
      <c r="L42" s="18"/>
      <c r="M42" s="20">
        <v>58.2</v>
      </c>
      <c r="N42" s="40"/>
      <c r="O42" s="155"/>
      <c r="P42" s="130"/>
      <c r="Q42" s="111" t="str">
        <f t="shared" si="1"/>
        <v>London Affordable Rent and or Social Rent</v>
      </c>
    </row>
    <row r="43" spans="1:17" x14ac:dyDescent="0.25">
      <c r="A43" s="126"/>
      <c r="B43" s="153"/>
      <c r="C43" s="39" t="s">
        <v>76</v>
      </c>
      <c r="D43" s="73" t="s">
        <v>21</v>
      </c>
      <c r="E43" s="18">
        <v>2</v>
      </c>
      <c r="F43" s="19">
        <f t="shared" si="3"/>
        <v>50.1</v>
      </c>
      <c r="G43" s="18"/>
      <c r="H43" s="18"/>
      <c r="I43" s="18"/>
      <c r="J43" s="18"/>
      <c r="K43" s="18"/>
      <c r="L43" s="18"/>
      <c r="M43" s="20">
        <v>50.1</v>
      </c>
      <c r="N43" s="40"/>
      <c r="O43" s="155"/>
      <c r="P43" s="130"/>
      <c r="Q43" s="111" t="str">
        <f t="shared" si="1"/>
        <v>London Affordable Rent and or Social Rent</v>
      </c>
    </row>
    <row r="44" spans="1:17" ht="15.75" thickBot="1" x14ac:dyDescent="0.3">
      <c r="A44" s="126"/>
      <c r="B44" s="154"/>
      <c r="C44" s="99" t="s">
        <v>77</v>
      </c>
      <c r="D44" s="74" t="s">
        <v>21</v>
      </c>
      <c r="E44" s="26">
        <v>2</v>
      </c>
      <c r="F44" s="27">
        <f t="shared" si="3"/>
        <v>51.4</v>
      </c>
      <c r="G44" s="26"/>
      <c r="H44" s="26"/>
      <c r="I44" s="26"/>
      <c r="J44" s="26"/>
      <c r="K44" s="26"/>
      <c r="L44" s="26"/>
      <c r="M44" s="28">
        <v>51.4</v>
      </c>
      <c r="N44" s="47"/>
      <c r="O44" s="156"/>
      <c r="P44" s="131"/>
      <c r="Q44" s="112" t="str">
        <f t="shared" si="1"/>
        <v>London Affordable Rent and or Social Rent</v>
      </c>
    </row>
    <row r="45" spans="1:17" x14ac:dyDescent="0.25">
      <c r="A45" s="125" t="s">
        <v>30</v>
      </c>
      <c r="B45" s="152" t="s">
        <v>46</v>
      </c>
      <c r="C45" s="37" t="s">
        <v>78</v>
      </c>
      <c r="D45" s="37" t="s">
        <v>28</v>
      </c>
      <c r="E45" s="14">
        <v>4</v>
      </c>
      <c r="F45" s="14"/>
      <c r="G45" s="14"/>
      <c r="H45" s="14"/>
      <c r="I45" s="15">
        <f>M45</f>
        <v>89.4</v>
      </c>
      <c r="J45" s="14"/>
      <c r="K45" s="14"/>
      <c r="L45" s="14"/>
      <c r="M45" s="16">
        <v>89.4</v>
      </c>
      <c r="N45" s="38"/>
      <c r="O45" s="127">
        <f>SUM(M45:M60)</f>
        <v>1036.5300000000002</v>
      </c>
      <c r="P45" s="151">
        <v>1377</v>
      </c>
      <c r="Q45" s="111" t="str">
        <f t="shared" si="1"/>
        <v>London Affordable Rent and or Social Rent</v>
      </c>
    </row>
    <row r="46" spans="1:17" x14ac:dyDescent="0.25">
      <c r="A46" s="126"/>
      <c r="B46" s="153"/>
      <c r="C46" s="39" t="s">
        <v>79</v>
      </c>
      <c r="D46" s="73" t="s">
        <v>21</v>
      </c>
      <c r="E46" s="18">
        <v>2</v>
      </c>
      <c r="F46" s="19">
        <f>M46</f>
        <v>53.1</v>
      </c>
      <c r="G46" s="18"/>
      <c r="H46" s="18"/>
      <c r="I46" s="18"/>
      <c r="J46" s="18"/>
      <c r="K46" s="18"/>
      <c r="L46" s="18"/>
      <c r="M46" s="20">
        <v>53.1</v>
      </c>
      <c r="N46" s="40"/>
      <c r="O46" s="128"/>
      <c r="P46" s="130"/>
      <c r="Q46" s="111" t="str">
        <f t="shared" si="1"/>
        <v>London Affordable Rent and or Social Rent</v>
      </c>
    </row>
    <row r="47" spans="1:17" x14ac:dyDescent="0.25">
      <c r="A47" s="126"/>
      <c r="B47" s="153"/>
      <c r="C47" s="39" t="s">
        <v>80</v>
      </c>
      <c r="D47" s="73" t="s">
        <v>21</v>
      </c>
      <c r="E47" s="18">
        <v>2</v>
      </c>
      <c r="F47" s="19">
        <f t="shared" ref="F47:F49" si="4">M47</f>
        <v>57.76</v>
      </c>
      <c r="G47" s="18"/>
      <c r="H47" s="18"/>
      <c r="I47" s="18"/>
      <c r="J47" s="18"/>
      <c r="K47" s="18"/>
      <c r="L47" s="18"/>
      <c r="M47" s="20">
        <v>57.76</v>
      </c>
      <c r="N47" s="40"/>
      <c r="O47" s="128"/>
      <c r="P47" s="130"/>
      <c r="Q47" s="111" t="str">
        <f t="shared" si="1"/>
        <v>London Affordable Rent and or Social Rent</v>
      </c>
    </row>
    <row r="48" spans="1:17" x14ac:dyDescent="0.25">
      <c r="A48" s="126"/>
      <c r="B48" s="153"/>
      <c r="C48" s="39" t="s">
        <v>81</v>
      </c>
      <c r="D48" s="73" t="s">
        <v>21</v>
      </c>
      <c r="E48" s="18">
        <v>2</v>
      </c>
      <c r="F48" s="19">
        <f t="shared" si="4"/>
        <v>50</v>
      </c>
      <c r="G48" s="18"/>
      <c r="H48" s="18"/>
      <c r="I48" s="18"/>
      <c r="J48" s="18"/>
      <c r="K48" s="18"/>
      <c r="L48" s="18"/>
      <c r="M48" s="20">
        <v>50</v>
      </c>
      <c r="N48" s="40"/>
      <c r="O48" s="128"/>
      <c r="P48" s="130"/>
      <c r="Q48" s="111" t="str">
        <f t="shared" si="1"/>
        <v>London Affordable Rent and or Social Rent</v>
      </c>
    </row>
    <row r="49" spans="1:17" x14ac:dyDescent="0.25">
      <c r="A49" s="126"/>
      <c r="B49" s="153"/>
      <c r="C49" s="39" t="s">
        <v>82</v>
      </c>
      <c r="D49" s="73" t="s">
        <v>21</v>
      </c>
      <c r="E49" s="18">
        <v>2</v>
      </c>
      <c r="F49" s="19">
        <f t="shared" si="4"/>
        <v>59.8</v>
      </c>
      <c r="G49" s="18"/>
      <c r="H49" s="18"/>
      <c r="I49" s="18"/>
      <c r="J49" s="18"/>
      <c r="K49" s="18"/>
      <c r="L49" s="18"/>
      <c r="M49" s="20">
        <v>59.8</v>
      </c>
      <c r="N49" s="40"/>
      <c r="O49" s="128"/>
      <c r="P49" s="130"/>
      <c r="Q49" s="111" t="str">
        <f t="shared" si="1"/>
        <v>London Affordable Rent and or Social Rent</v>
      </c>
    </row>
    <row r="50" spans="1:17" x14ac:dyDescent="0.25">
      <c r="A50" s="126"/>
      <c r="B50" s="153"/>
      <c r="C50" s="39" t="s">
        <v>83</v>
      </c>
      <c r="D50" s="39" t="s">
        <v>23</v>
      </c>
      <c r="E50" s="18">
        <v>3</v>
      </c>
      <c r="F50" s="18"/>
      <c r="G50" s="18"/>
      <c r="H50" s="19">
        <f>M50</f>
        <v>72.7</v>
      </c>
      <c r="I50" s="18"/>
      <c r="J50" s="18"/>
      <c r="K50" s="18"/>
      <c r="L50" s="18"/>
      <c r="M50" s="20">
        <v>72.7</v>
      </c>
      <c r="N50" s="40"/>
      <c r="O50" s="128"/>
      <c r="P50" s="130"/>
      <c r="Q50" s="111" t="str">
        <f t="shared" si="1"/>
        <v>London Affordable Rent and or Social Rent</v>
      </c>
    </row>
    <row r="51" spans="1:17" x14ac:dyDescent="0.25">
      <c r="A51" s="126"/>
      <c r="B51" s="153"/>
      <c r="C51" s="39" t="s">
        <v>84</v>
      </c>
      <c r="D51" s="39" t="s">
        <v>23</v>
      </c>
      <c r="E51" s="18">
        <v>3</v>
      </c>
      <c r="F51" s="18"/>
      <c r="G51" s="18"/>
      <c r="H51" s="19">
        <f>M51</f>
        <v>71.5</v>
      </c>
      <c r="I51" s="18"/>
      <c r="J51" s="18"/>
      <c r="K51" s="18"/>
      <c r="L51" s="18"/>
      <c r="M51" s="20">
        <v>71.5</v>
      </c>
      <c r="N51" s="40"/>
      <c r="O51" s="128"/>
      <c r="P51" s="130"/>
      <c r="Q51" s="111" t="str">
        <f t="shared" si="1"/>
        <v>London Affordable Rent and or Social Rent</v>
      </c>
    </row>
    <row r="52" spans="1:17" x14ac:dyDescent="0.25">
      <c r="A52" s="126"/>
      <c r="B52" s="153"/>
      <c r="C52" s="39" t="s">
        <v>85</v>
      </c>
      <c r="D52" s="73" t="s">
        <v>22</v>
      </c>
      <c r="E52" s="18">
        <v>3</v>
      </c>
      <c r="F52" s="18"/>
      <c r="G52" s="19">
        <f>M52</f>
        <v>68.599999999999994</v>
      </c>
      <c r="H52" s="18"/>
      <c r="I52" s="18"/>
      <c r="J52" s="18"/>
      <c r="K52" s="18"/>
      <c r="L52" s="18"/>
      <c r="M52" s="20">
        <v>68.599999999999994</v>
      </c>
      <c r="N52" s="40"/>
      <c r="O52" s="128"/>
      <c r="P52" s="130"/>
      <c r="Q52" s="111" t="str">
        <f t="shared" si="1"/>
        <v>London Affordable Rent and or Social Rent</v>
      </c>
    </row>
    <row r="53" spans="1:17" x14ac:dyDescent="0.25">
      <c r="A53" s="126"/>
      <c r="B53" s="154"/>
      <c r="C53" s="99" t="s">
        <v>86</v>
      </c>
      <c r="D53" s="74" t="s">
        <v>28</v>
      </c>
      <c r="E53" s="26">
        <v>4</v>
      </c>
      <c r="F53" s="26"/>
      <c r="G53" s="26"/>
      <c r="H53" s="26"/>
      <c r="I53" s="27">
        <f>M53</f>
        <v>94.6</v>
      </c>
      <c r="J53" s="26"/>
      <c r="K53" s="26"/>
      <c r="L53" s="26"/>
      <c r="M53" s="28">
        <v>94.6</v>
      </c>
      <c r="N53" s="46"/>
      <c r="O53" s="128"/>
      <c r="P53" s="130"/>
      <c r="Q53" s="113" t="str">
        <f t="shared" si="1"/>
        <v>London Affordable Rent and or Social Rent</v>
      </c>
    </row>
    <row r="54" spans="1:17" x14ac:dyDescent="0.25">
      <c r="A54" s="126"/>
      <c r="B54" s="169" t="s">
        <v>48</v>
      </c>
      <c r="C54" s="100" t="s">
        <v>87</v>
      </c>
      <c r="D54" s="75" t="s">
        <v>21</v>
      </c>
      <c r="E54" s="41">
        <v>2</v>
      </c>
      <c r="F54" s="42">
        <f>M54</f>
        <v>61.3</v>
      </c>
      <c r="G54" s="41"/>
      <c r="H54" s="41"/>
      <c r="I54" s="41"/>
      <c r="J54" s="41"/>
      <c r="K54" s="41"/>
      <c r="L54" s="41"/>
      <c r="M54" s="43">
        <v>61.3</v>
      </c>
      <c r="N54" s="44"/>
      <c r="O54" s="128"/>
      <c r="P54" s="130"/>
      <c r="Q54" s="111" t="str">
        <f t="shared" si="1"/>
        <v>London Affordable Rent and or Social Rent</v>
      </c>
    </row>
    <row r="55" spans="1:17" x14ac:dyDescent="0.25">
      <c r="A55" s="126"/>
      <c r="B55" s="153"/>
      <c r="C55" s="39" t="s">
        <v>88</v>
      </c>
      <c r="D55" s="73" t="s">
        <v>21</v>
      </c>
      <c r="E55" s="18">
        <v>2</v>
      </c>
      <c r="F55" s="19">
        <f>M55</f>
        <v>50.9</v>
      </c>
      <c r="G55" s="18"/>
      <c r="H55" s="18"/>
      <c r="I55" s="18"/>
      <c r="J55" s="18"/>
      <c r="K55" s="18"/>
      <c r="L55" s="18"/>
      <c r="M55" s="20">
        <v>50.9</v>
      </c>
      <c r="N55" s="40"/>
      <c r="O55" s="128"/>
      <c r="P55" s="130"/>
      <c r="Q55" s="111" t="str">
        <f t="shared" si="1"/>
        <v>London Affordable Rent and or Social Rent</v>
      </c>
    </row>
    <row r="56" spans="1:17" x14ac:dyDescent="0.25">
      <c r="A56" s="126"/>
      <c r="B56" s="153"/>
      <c r="C56" s="39" t="s">
        <v>90</v>
      </c>
      <c r="D56" s="39" t="s">
        <v>28</v>
      </c>
      <c r="E56" s="18">
        <v>4</v>
      </c>
      <c r="G56" s="18"/>
      <c r="H56" s="18"/>
      <c r="I56" s="19">
        <f>M56</f>
        <v>96.97</v>
      </c>
      <c r="J56" s="18"/>
      <c r="K56" s="18"/>
      <c r="L56" s="18"/>
      <c r="M56" s="20">
        <v>96.97</v>
      </c>
      <c r="N56" s="40"/>
      <c r="O56" s="128"/>
      <c r="P56" s="130"/>
      <c r="Q56" s="111" t="str">
        <f t="shared" si="1"/>
        <v>London Affordable Rent and or Social Rent</v>
      </c>
    </row>
    <row r="57" spans="1:17" x14ac:dyDescent="0.25">
      <c r="A57" s="126"/>
      <c r="B57" s="153"/>
      <c r="C57" s="39" t="s">
        <v>89</v>
      </c>
      <c r="D57" s="73" t="s">
        <v>21</v>
      </c>
      <c r="E57" s="18">
        <v>2</v>
      </c>
      <c r="F57" s="19">
        <f t="shared" ref="F57:F60" si="5">M57</f>
        <v>50.2</v>
      </c>
      <c r="G57" s="18"/>
      <c r="H57" s="18"/>
      <c r="I57" s="18"/>
      <c r="J57" s="18"/>
      <c r="K57" s="18"/>
      <c r="L57" s="18"/>
      <c r="M57" s="20">
        <v>50.2</v>
      </c>
      <c r="N57" s="40"/>
      <c r="O57" s="128"/>
      <c r="P57" s="130"/>
      <c r="Q57" s="111" t="str">
        <f t="shared" si="1"/>
        <v>London Affordable Rent and or Social Rent</v>
      </c>
    </row>
    <row r="58" spans="1:17" x14ac:dyDescent="0.25">
      <c r="A58" s="126"/>
      <c r="B58" s="153"/>
      <c r="C58" s="39" t="s">
        <v>91</v>
      </c>
      <c r="D58" s="73" t="s">
        <v>21</v>
      </c>
      <c r="E58" s="18">
        <v>2</v>
      </c>
      <c r="F58" s="19">
        <f t="shared" si="5"/>
        <v>58.2</v>
      </c>
      <c r="G58" s="18"/>
      <c r="H58" s="18"/>
      <c r="I58" s="18"/>
      <c r="J58" s="18"/>
      <c r="K58" s="18"/>
      <c r="L58" s="18"/>
      <c r="M58" s="20">
        <v>58.2</v>
      </c>
      <c r="N58" s="40"/>
      <c r="O58" s="128"/>
      <c r="P58" s="130"/>
      <c r="Q58" s="111" t="str">
        <f t="shared" si="1"/>
        <v>London Affordable Rent and or Social Rent</v>
      </c>
    </row>
    <row r="59" spans="1:17" x14ac:dyDescent="0.25">
      <c r="A59" s="126"/>
      <c r="B59" s="153"/>
      <c r="C59" s="39" t="s">
        <v>92</v>
      </c>
      <c r="D59" s="73" t="s">
        <v>21</v>
      </c>
      <c r="E59" s="18">
        <v>2</v>
      </c>
      <c r="F59" s="19">
        <f t="shared" si="5"/>
        <v>50.1</v>
      </c>
      <c r="G59" s="18"/>
      <c r="H59" s="18"/>
      <c r="I59" s="18"/>
      <c r="J59" s="18"/>
      <c r="K59" s="18"/>
      <c r="L59" s="18"/>
      <c r="M59" s="20">
        <v>50.1</v>
      </c>
      <c r="N59" s="40"/>
      <c r="O59" s="128"/>
      <c r="P59" s="130"/>
      <c r="Q59" s="111" t="str">
        <f t="shared" si="1"/>
        <v>London Affordable Rent and or Social Rent</v>
      </c>
    </row>
    <row r="60" spans="1:17" ht="15.75" thickBot="1" x14ac:dyDescent="0.3">
      <c r="A60" s="126"/>
      <c r="B60" s="154"/>
      <c r="C60" s="48" t="s">
        <v>93</v>
      </c>
      <c r="D60" s="77" t="s">
        <v>21</v>
      </c>
      <c r="E60" s="34">
        <v>2</v>
      </c>
      <c r="F60" s="19">
        <f t="shared" si="5"/>
        <v>51.4</v>
      </c>
      <c r="G60" s="34"/>
      <c r="H60" s="34"/>
      <c r="I60" s="34"/>
      <c r="J60" s="34"/>
      <c r="K60" s="34"/>
      <c r="L60" s="34"/>
      <c r="M60" s="36">
        <v>51.4</v>
      </c>
      <c r="N60" s="45"/>
      <c r="O60" s="128"/>
      <c r="P60" s="130"/>
      <c r="Q60" s="112" t="str">
        <f t="shared" si="1"/>
        <v>London Affordable Rent and or Social Rent</v>
      </c>
    </row>
    <row r="61" spans="1:17" x14ac:dyDescent="0.25">
      <c r="A61" s="125" t="s">
        <v>31</v>
      </c>
      <c r="B61" s="152" t="s">
        <v>46</v>
      </c>
      <c r="C61" s="37" t="s">
        <v>94</v>
      </c>
      <c r="D61" s="37" t="s">
        <v>28</v>
      </c>
      <c r="E61" s="14">
        <v>4</v>
      </c>
      <c r="F61" s="14"/>
      <c r="G61" s="14"/>
      <c r="H61" s="14"/>
      <c r="I61" s="15">
        <f>M61</f>
        <v>89.3</v>
      </c>
      <c r="J61" s="14"/>
      <c r="K61" s="14"/>
      <c r="L61" s="14"/>
      <c r="M61" s="16">
        <v>89.3</v>
      </c>
      <c r="N61" s="38"/>
      <c r="O61" s="127">
        <f>SUM(M61:M74)</f>
        <v>928.06</v>
      </c>
      <c r="P61" s="151">
        <v>1248</v>
      </c>
      <c r="Q61" s="111" t="str">
        <f t="shared" si="1"/>
        <v>London Affordable Rent and or Social Rent</v>
      </c>
    </row>
    <row r="62" spans="1:17" x14ac:dyDescent="0.25">
      <c r="A62" s="126"/>
      <c r="B62" s="153"/>
      <c r="C62" s="39" t="s">
        <v>95</v>
      </c>
      <c r="D62" s="73" t="s">
        <v>21</v>
      </c>
      <c r="E62" s="18">
        <v>2</v>
      </c>
      <c r="F62" s="19">
        <f>M62</f>
        <v>53.1</v>
      </c>
      <c r="G62" s="18"/>
      <c r="H62" s="18"/>
      <c r="I62" s="18"/>
      <c r="J62" s="18"/>
      <c r="K62" s="18"/>
      <c r="L62" s="18"/>
      <c r="M62" s="20">
        <v>53.1</v>
      </c>
      <c r="N62" s="40"/>
      <c r="O62" s="128"/>
      <c r="P62" s="130"/>
      <c r="Q62" s="111" t="str">
        <f t="shared" si="1"/>
        <v>London Affordable Rent and or Social Rent</v>
      </c>
    </row>
    <row r="63" spans="1:17" x14ac:dyDescent="0.25">
      <c r="A63" s="126"/>
      <c r="B63" s="153"/>
      <c r="C63" s="39" t="s">
        <v>96</v>
      </c>
      <c r="D63" s="73" t="s">
        <v>21</v>
      </c>
      <c r="E63" s="18">
        <v>2</v>
      </c>
      <c r="F63" s="19">
        <f t="shared" ref="F63:F65" si="6">M63</f>
        <v>57.76</v>
      </c>
      <c r="G63" s="18"/>
      <c r="H63" s="18"/>
      <c r="I63" s="18"/>
      <c r="J63" s="18"/>
      <c r="K63" s="18"/>
      <c r="L63" s="18"/>
      <c r="M63" s="20">
        <v>57.76</v>
      </c>
      <c r="N63" s="40"/>
      <c r="O63" s="128"/>
      <c r="P63" s="130"/>
      <c r="Q63" s="111" t="str">
        <f t="shared" si="1"/>
        <v>London Affordable Rent and or Social Rent</v>
      </c>
    </row>
    <row r="64" spans="1:17" x14ac:dyDescent="0.25">
      <c r="A64" s="126"/>
      <c r="B64" s="153"/>
      <c r="C64" s="39" t="s">
        <v>97</v>
      </c>
      <c r="D64" s="73" t="s">
        <v>21</v>
      </c>
      <c r="E64" s="18">
        <v>2</v>
      </c>
      <c r="F64" s="19">
        <f t="shared" si="6"/>
        <v>50</v>
      </c>
      <c r="G64" s="18"/>
      <c r="H64" s="18"/>
      <c r="I64" s="18"/>
      <c r="J64" s="18"/>
      <c r="K64" s="18"/>
      <c r="L64" s="18"/>
      <c r="M64" s="20">
        <v>50</v>
      </c>
      <c r="N64" s="40"/>
      <c r="O64" s="128"/>
      <c r="P64" s="130"/>
      <c r="Q64" s="111" t="str">
        <f t="shared" si="1"/>
        <v>London Affordable Rent and or Social Rent</v>
      </c>
    </row>
    <row r="65" spans="1:17" x14ac:dyDescent="0.25">
      <c r="A65" s="126"/>
      <c r="B65" s="153"/>
      <c r="C65" s="39" t="s">
        <v>98</v>
      </c>
      <c r="D65" s="73" t="s">
        <v>21</v>
      </c>
      <c r="E65" s="18">
        <v>2</v>
      </c>
      <c r="F65" s="19">
        <f t="shared" si="6"/>
        <v>59.8</v>
      </c>
      <c r="G65" s="18"/>
      <c r="H65" s="18"/>
      <c r="I65" s="18"/>
      <c r="J65" s="18"/>
      <c r="K65" s="18"/>
      <c r="L65" s="18"/>
      <c r="M65" s="20">
        <v>59.8</v>
      </c>
      <c r="N65" s="40"/>
      <c r="O65" s="128"/>
      <c r="P65" s="130"/>
      <c r="Q65" s="111" t="str">
        <f t="shared" si="1"/>
        <v>London Affordable Rent and or Social Rent</v>
      </c>
    </row>
    <row r="66" spans="1:17" x14ac:dyDescent="0.25">
      <c r="A66" s="126"/>
      <c r="B66" s="153"/>
      <c r="C66" s="39" t="s">
        <v>99</v>
      </c>
      <c r="D66" s="39" t="s">
        <v>23</v>
      </c>
      <c r="E66" s="18">
        <v>3</v>
      </c>
      <c r="F66" s="18"/>
      <c r="G66" s="18"/>
      <c r="H66" s="19">
        <f>M66</f>
        <v>72.7</v>
      </c>
      <c r="I66" s="18"/>
      <c r="J66" s="18"/>
      <c r="K66" s="18"/>
      <c r="L66" s="18"/>
      <c r="M66" s="20">
        <v>72.7</v>
      </c>
      <c r="N66" s="40"/>
      <c r="O66" s="128"/>
      <c r="P66" s="130"/>
      <c r="Q66" s="111" t="str">
        <f t="shared" si="1"/>
        <v>London Affordable Rent and or Social Rent</v>
      </c>
    </row>
    <row r="67" spans="1:17" x14ac:dyDescent="0.25">
      <c r="A67" s="126"/>
      <c r="B67" s="153"/>
      <c r="C67" s="39" t="s">
        <v>100</v>
      </c>
      <c r="D67" s="39" t="s">
        <v>23</v>
      </c>
      <c r="E67" s="18">
        <v>3</v>
      </c>
      <c r="F67" s="18"/>
      <c r="G67" s="18"/>
      <c r="H67" s="19">
        <f>M67</f>
        <v>71.5</v>
      </c>
      <c r="I67" s="18"/>
      <c r="J67" s="18"/>
      <c r="K67" s="18"/>
      <c r="L67" s="18"/>
      <c r="M67" s="20">
        <v>71.5</v>
      </c>
      <c r="N67" s="40"/>
      <c r="O67" s="128"/>
      <c r="P67" s="130"/>
      <c r="Q67" s="111" t="str">
        <f t="shared" si="1"/>
        <v>London Affordable Rent and or Social Rent</v>
      </c>
    </row>
    <row r="68" spans="1:17" x14ac:dyDescent="0.25">
      <c r="A68" s="126"/>
      <c r="B68" s="153"/>
      <c r="C68" s="39" t="s">
        <v>101</v>
      </c>
      <c r="D68" s="73" t="s">
        <v>22</v>
      </c>
      <c r="E68" s="18">
        <v>3</v>
      </c>
      <c r="F68" s="18"/>
      <c r="G68" s="19">
        <f>M68</f>
        <v>68.599999999999994</v>
      </c>
      <c r="H68" s="18"/>
      <c r="I68" s="18"/>
      <c r="J68" s="18"/>
      <c r="K68" s="18"/>
      <c r="L68" s="18"/>
      <c r="M68" s="20">
        <v>68.599999999999994</v>
      </c>
      <c r="N68" s="47"/>
      <c r="O68" s="128"/>
      <c r="P68" s="130"/>
      <c r="Q68" s="111" t="str">
        <f t="shared" si="1"/>
        <v>London Affordable Rent and or Social Rent</v>
      </c>
    </row>
    <row r="69" spans="1:17" x14ac:dyDescent="0.25">
      <c r="A69" s="126"/>
      <c r="B69" s="154"/>
      <c r="C69" s="99" t="s">
        <v>102</v>
      </c>
      <c r="D69" s="74" t="s">
        <v>28</v>
      </c>
      <c r="E69" s="26">
        <v>4</v>
      </c>
      <c r="F69" s="26"/>
      <c r="G69" s="26"/>
      <c r="I69" s="27">
        <f>M69</f>
        <v>94.6</v>
      </c>
      <c r="J69" s="26"/>
      <c r="K69" s="26"/>
      <c r="L69" s="26"/>
      <c r="M69" s="28">
        <v>94.6</v>
      </c>
      <c r="N69" s="46"/>
      <c r="O69" s="128"/>
      <c r="P69" s="130"/>
      <c r="Q69" s="113" t="str">
        <f t="shared" si="1"/>
        <v>London Affordable Rent and or Social Rent</v>
      </c>
    </row>
    <row r="70" spans="1:17" x14ac:dyDescent="0.25">
      <c r="A70" s="126"/>
      <c r="B70" s="169" t="s">
        <v>48</v>
      </c>
      <c r="C70" s="100" t="s">
        <v>103</v>
      </c>
      <c r="D70" s="75" t="s">
        <v>21</v>
      </c>
      <c r="E70" s="41">
        <v>2</v>
      </c>
      <c r="F70" s="42">
        <f>M70</f>
        <v>61.3</v>
      </c>
      <c r="G70" s="41"/>
      <c r="H70" s="41"/>
      <c r="I70" s="41"/>
      <c r="J70" s="41"/>
      <c r="K70" s="41"/>
      <c r="L70" s="41"/>
      <c r="M70" s="43">
        <v>61.3</v>
      </c>
      <c r="N70" s="44"/>
      <c r="O70" s="128"/>
      <c r="P70" s="130"/>
      <c r="Q70" s="111" t="str">
        <f t="shared" si="1"/>
        <v>London Affordable Rent and or Social Rent</v>
      </c>
    </row>
    <row r="71" spans="1:17" x14ac:dyDescent="0.25">
      <c r="A71" s="126"/>
      <c r="B71" s="153"/>
      <c r="C71" s="39" t="s">
        <v>104</v>
      </c>
      <c r="D71" s="73" t="s">
        <v>21</v>
      </c>
      <c r="E71" s="18">
        <v>2</v>
      </c>
      <c r="F71" s="19">
        <f>M71</f>
        <v>50.9</v>
      </c>
      <c r="G71" s="18"/>
      <c r="H71" s="18"/>
      <c r="I71" s="18"/>
      <c r="J71" s="18"/>
      <c r="K71" s="18"/>
      <c r="L71" s="18"/>
      <c r="M71" s="20">
        <v>50.9</v>
      </c>
      <c r="N71" s="40"/>
      <c r="O71" s="128"/>
      <c r="P71" s="130"/>
      <c r="Q71" s="111" t="str">
        <f t="shared" si="1"/>
        <v>London Affordable Rent and or Social Rent</v>
      </c>
    </row>
    <row r="72" spans="1:17" x14ac:dyDescent="0.25">
      <c r="A72" s="126"/>
      <c r="B72" s="153"/>
      <c r="C72" s="39" t="s">
        <v>105</v>
      </c>
      <c r="D72" s="39" t="s">
        <v>28</v>
      </c>
      <c r="E72" s="18">
        <v>4</v>
      </c>
      <c r="F72" s="18"/>
      <c r="G72" s="18"/>
      <c r="I72" s="19">
        <f>M72</f>
        <v>97</v>
      </c>
      <c r="J72" s="18"/>
      <c r="K72" s="18"/>
      <c r="L72" s="18"/>
      <c r="M72" s="20">
        <v>97</v>
      </c>
      <c r="N72" s="40"/>
      <c r="O72" s="128"/>
      <c r="P72" s="130"/>
      <c r="Q72" s="111" t="str">
        <f t="shared" si="1"/>
        <v>London Affordable Rent and or Social Rent</v>
      </c>
    </row>
    <row r="73" spans="1:17" x14ac:dyDescent="0.25">
      <c r="A73" s="126"/>
      <c r="B73" s="171"/>
      <c r="C73" s="48" t="s">
        <v>106</v>
      </c>
      <c r="D73" s="48" t="s">
        <v>21</v>
      </c>
      <c r="E73" s="22">
        <v>2</v>
      </c>
      <c r="F73" s="23">
        <f>M73</f>
        <v>50.1</v>
      </c>
      <c r="G73" s="22"/>
      <c r="H73" s="22"/>
      <c r="I73" s="22"/>
      <c r="J73" s="22"/>
      <c r="K73" s="22"/>
      <c r="L73" s="22"/>
      <c r="M73" s="24">
        <v>50.1</v>
      </c>
      <c r="N73" s="47"/>
      <c r="O73" s="128"/>
      <c r="P73" s="130"/>
      <c r="Q73" s="111" t="str">
        <f t="shared" si="1"/>
        <v>London Affordable Rent and or Social Rent</v>
      </c>
    </row>
    <row r="74" spans="1:17" ht="15.75" thickBot="1" x14ac:dyDescent="0.3">
      <c r="A74" s="126"/>
      <c r="B74" s="154"/>
      <c r="C74" s="99" t="s">
        <v>107</v>
      </c>
      <c r="D74" s="74" t="s">
        <v>21</v>
      </c>
      <c r="E74" s="26">
        <v>2</v>
      </c>
      <c r="F74" s="27">
        <f>M74</f>
        <v>51.4</v>
      </c>
      <c r="G74" s="26"/>
      <c r="H74" s="26"/>
      <c r="I74" s="26"/>
      <c r="J74" s="26"/>
      <c r="K74" s="26"/>
      <c r="L74" s="26"/>
      <c r="M74" s="28">
        <v>51.4</v>
      </c>
      <c r="N74" s="46"/>
      <c r="O74" s="128"/>
      <c r="P74" s="130"/>
      <c r="Q74" s="112" t="str">
        <f t="shared" si="1"/>
        <v>London Affordable Rent and or Social Rent</v>
      </c>
    </row>
    <row r="75" spans="1:17" x14ac:dyDescent="0.25">
      <c r="A75" s="125" t="s">
        <v>32</v>
      </c>
      <c r="B75" s="152" t="s">
        <v>46</v>
      </c>
      <c r="C75" s="37" t="s">
        <v>108</v>
      </c>
      <c r="D75" s="37" t="s">
        <v>28</v>
      </c>
      <c r="E75" s="14">
        <v>4</v>
      </c>
      <c r="F75" s="14"/>
      <c r="G75" s="14"/>
      <c r="I75" s="15">
        <f>M75</f>
        <v>89.3</v>
      </c>
      <c r="J75" s="14"/>
      <c r="K75" s="14"/>
      <c r="L75" s="14"/>
      <c r="M75" s="16">
        <v>89.3</v>
      </c>
      <c r="N75" s="38"/>
      <c r="O75" s="127">
        <f>SUM(M75:N88)</f>
        <v>928.56</v>
      </c>
      <c r="P75" s="129">
        <v>1248</v>
      </c>
      <c r="Q75" s="111" t="str">
        <f t="shared" si="1"/>
        <v>London Affordable Rent and or Social Rent</v>
      </c>
    </row>
    <row r="76" spans="1:17" x14ac:dyDescent="0.25">
      <c r="A76" s="126"/>
      <c r="B76" s="153"/>
      <c r="C76" s="39" t="s">
        <v>109</v>
      </c>
      <c r="D76" s="73" t="s">
        <v>21</v>
      </c>
      <c r="E76" s="18">
        <v>2</v>
      </c>
      <c r="F76" s="19">
        <f>M76</f>
        <v>53.1</v>
      </c>
      <c r="G76" s="18"/>
      <c r="H76" s="18"/>
      <c r="I76" s="18"/>
      <c r="J76" s="18"/>
      <c r="K76" s="18"/>
      <c r="L76" s="18"/>
      <c r="M76" s="20">
        <v>53.1</v>
      </c>
      <c r="N76" s="40"/>
      <c r="O76" s="128"/>
      <c r="P76" s="130"/>
      <c r="Q76" s="111" t="str">
        <f t="shared" si="1"/>
        <v>London Affordable Rent and or Social Rent</v>
      </c>
    </row>
    <row r="77" spans="1:17" x14ac:dyDescent="0.25">
      <c r="A77" s="126"/>
      <c r="B77" s="153"/>
      <c r="C77" s="39" t="s">
        <v>110</v>
      </c>
      <c r="D77" s="73" t="s">
        <v>21</v>
      </c>
      <c r="E77" s="18">
        <v>2</v>
      </c>
      <c r="F77" s="19">
        <f t="shared" ref="F77:F79" si="7">M77</f>
        <v>57.76</v>
      </c>
      <c r="G77" s="18"/>
      <c r="H77" s="18"/>
      <c r="I77" s="18"/>
      <c r="J77" s="18"/>
      <c r="K77" s="18"/>
      <c r="L77" s="18"/>
      <c r="M77" s="20">
        <v>57.76</v>
      </c>
      <c r="N77" s="40"/>
      <c r="O77" s="128"/>
      <c r="P77" s="130"/>
      <c r="Q77" s="111" t="str">
        <f t="shared" ref="Q77:Q95" si="8">Q72</f>
        <v>London Affordable Rent and or Social Rent</v>
      </c>
    </row>
    <row r="78" spans="1:17" x14ac:dyDescent="0.25">
      <c r="A78" s="126"/>
      <c r="B78" s="153"/>
      <c r="C78" s="39" t="s">
        <v>111</v>
      </c>
      <c r="D78" s="73" t="s">
        <v>21</v>
      </c>
      <c r="E78" s="18">
        <v>2</v>
      </c>
      <c r="F78" s="19">
        <f t="shared" si="7"/>
        <v>50</v>
      </c>
      <c r="G78" s="18"/>
      <c r="H78" s="18"/>
      <c r="I78" s="18"/>
      <c r="J78" s="18"/>
      <c r="K78" s="18"/>
      <c r="L78" s="18"/>
      <c r="M78" s="20">
        <v>50</v>
      </c>
      <c r="N78" s="40"/>
      <c r="O78" s="128"/>
      <c r="P78" s="130"/>
      <c r="Q78" s="111" t="str">
        <f t="shared" si="8"/>
        <v>London Affordable Rent and or Social Rent</v>
      </c>
    </row>
    <row r="79" spans="1:17" x14ac:dyDescent="0.25">
      <c r="A79" s="126"/>
      <c r="B79" s="153"/>
      <c r="C79" s="39" t="s">
        <v>112</v>
      </c>
      <c r="D79" s="73" t="s">
        <v>21</v>
      </c>
      <c r="E79" s="18">
        <v>2</v>
      </c>
      <c r="F79" s="19">
        <f t="shared" si="7"/>
        <v>59.8</v>
      </c>
      <c r="G79" s="18"/>
      <c r="H79" s="18"/>
      <c r="I79" s="18"/>
      <c r="J79" s="18"/>
      <c r="K79" s="18"/>
      <c r="L79" s="18"/>
      <c r="M79" s="20">
        <v>59.8</v>
      </c>
      <c r="N79" s="40"/>
      <c r="O79" s="128"/>
      <c r="P79" s="130"/>
      <c r="Q79" s="111" t="str">
        <f t="shared" si="8"/>
        <v>London Affordable Rent and or Social Rent</v>
      </c>
    </row>
    <row r="80" spans="1:17" x14ac:dyDescent="0.25">
      <c r="A80" s="126"/>
      <c r="B80" s="153"/>
      <c r="C80" s="39" t="s">
        <v>113</v>
      </c>
      <c r="D80" s="39" t="s">
        <v>23</v>
      </c>
      <c r="E80" s="18">
        <v>3</v>
      </c>
      <c r="F80" s="18"/>
      <c r="G80" s="18"/>
      <c r="H80" s="19">
        <f>M80</f>
        <v>72.7</v>
      </c>
      <c r="I80" s="18"/>
      <c r="J80" s="18"/>
      <c r="K80" s="18"/>
      <c r="L80" s="18"/>
      <c r="M80" s="20">
        <v>72.7</v>
      </c>
      <c r="N80" s="40"/>
      <c r="O80" s="128"/>
      <c r="P80" s="130"/>
      <c r="Q80" s="111" t="str">
        <f t="shared" si="8"/>
        <v>London Affordable Rent and or Social Rent</v>
      </c>
    </row>
    <row r="81" spans="1:17" x14ac:dyDescent="0.25">
      <c r="A81" s="126"/>
      <c r="B81" s="153"/>
      <c r="C81" s="39" t="s">
        <v>114</v>
      </c>
      <c r="D81" s="39" t="s">
        <v>23</v>
      </c>
      <c r="E81" s="18">
        <v>3</v>
      </c>
      <c r="F81" s="18"/>
      <c r="G81" s="18"/>
      <c r="H81" s="19">
        <f>M81</f>
        <v>71.5</v>
      </c>
      <c r="I81" s="18"/>
      <c r="J81" s="18"/>
      <c r="K81" s="18"/>
      <c r="L81" s="18"/>
      <c r="M81" s="20">
        <v>71.5</v>
      </c>
      <c r="N81" s="40"/>
      <c r="O81" s="128"/>
      <c r="P81" s="130"/>
      <c r="Q81" s="111" t="str">
        <f t="shared" si="8"/>
        <v>London Affordable Rent and or Social Rent</v>
      </c>
    </row>
    <row r="82" spans="1:17" x14ac:dyDescent="0.25">
      <c r="A82" s="126"/>
      <c r="B82" s="153"/>
      <c r="C82" s="39" t="s">
        <v>115</v>
      </c>
      <c r="D82" s="73" t="s">
        <v>22</v>
      </c>
      <c r="E82" s="18">
        <v>3</v>
      </c>
      <c r="F82" s="18"/>
      <c r="G82" s="19">
        <f>M82</f>
        <v>68.599999999999994</v>
      </c>
      <c r="H82" s="18"/>
      <c r="I82" s="18"/>
      <c r="J82" s="18"/>
      <c r="K82" s="18"/>
      <c r="L82" s="18"/>
      <c r="M82" s="20">
        <v>68.599999999999994</v>
      </c>
      <c r="N82" s="47"/>
      <c r="O82" s="128"/>
      <c r="P82" s="130"/>
      <c r="Q82" s="111" t="str">
        <f t="shared" si="8"/>
        <v>London Affordable Rent and or Social Rent</v>
      </c>
    </row>
    <row r="83" spans="1:17" x14ac:dyDescent="0.25">
      <c r="A83" s="126"/>
      <c r="B83" s="154"/>
      <c r="C83" s="99" t="s">
        <v>116</v>
      </c>
      <c r="D83" s="74" t="s">
        <v>28</v>
      </c>
      <c r="E83" s="26">
        <v>4</v>
      </c>
      <c r="F83" s="26"/>
      <c r="G83" s="26"/>
      <c r="H83" s="26"/>
      <c r="I83" s="27">
        <f>M83</f>
        <v>94.6</v>
      </c>
      <c r="J83" s="26"/>
      <c r="K83" s="26"/>
      <c r="L83" s="26"/>
      <c r="M83" s="28">
        <v>94.6</v>
      </c>
      <c r="N83" s="46"/>
      <c r="O83" s="128"/>
      <c r="P83" s="130"/>
      <c r="Q83" s="113" t="str">
        <f t="shared" si="8"/>
        <v>London Affordable Rent and or Social Rent</v>
      </c>
    </row>
    <row r="84" spans="1:17" x14ac:dyDescent="0.25">
      <c r="A84" s="126"/>
      <c r="B84" s="169" t="s">
        <v>48</v>
      </c>
      <c r="C84" s="100" t="s">
        <v>117</v>
      </c>
      <c r="D84" s="75" t="s">
        <v>21</v>
      </c>
      <c r="E84" s="41">
        <v>2</v>
      </c>
      <c r="F84" s="42">
        <f>M84</f>
        <v>61.3</v>
      </c>
      <c r="G84" s="41"/>
      <c r="H84" s="41"/>
      <c r="I84" s="41"/>
      <c r="J84" s="41"/>
      <c r="K84" s="41"/>
      <c r="L84" s="41"/>
      <c r="M84" s="43">
        <v>61.3</v>
      </c>
      <c r="N84" s="44"/>
      <c r="O84" s="128"/>
      <c r="P84" s="130"/>
      <c r="Q84" s="111" t="str">
        <f t="shared" si="8"/>
        <v>London Affordable Rent and or Social Rent</v>
      </c>
    </row>
    <row r="85" spans="1:17" x14ac:dyDescent="0.25">
      <c r="A85" s="126"/>
      <c r="B85" s="153"/>
      <c r="C85" s="39" t="s">
        <v>118</v>
      </c>
      <c r="D85" s="73" t="s">
        <v>21</v>
      </c>
      <c r="E85" s="18">
        <v>2</v>
      </c>
      <c r="F85" s="19">
        <f>M85</f>
        <v>50.9</v>
      </c>
      <c r="G85" s="18"/>
      <c r="H85" s="18"/>
      <c r="I85" s="18"/>
      <c r="J85" s="18"/>
      <c r="K85" s="18"/>
      <c r="L85" s="18"/>
      <c r="M85" s="20">
        <v>50.9</v>
      </c>
      <c r="N85" s="40"/>
      <c r="O85" s="128"/>
      <c r="P85" s="130"/>
      <c r="Q85" s="111" t="str">
        <f t="shared" si="8"/>
        <v>London Affordable Rent and or Social Rent</v>
      </c>
    </row>
    <row r="86" spans="1:17" x14ac:dyDescent="0.25">
      <c r="A86" s="126"/>
      <c r="B86" s="153"/>
      <c r="C86" s="39" t="s">
        <v>119</v>
      </c>
      <c r="D86" s="39" t="s">
        <v>24</v>
      </c>
      <c r="E86" s="18">
        <v>4</v>
      </c>
      <c r="F86" s="18"/>
      <c r="G86" s="18"/>
      <c r="H86" s="18"/>
      <c r="I86" s="19">
        <f>M86</f>
        <v>97</v>
      </c>
      <c r="J86" s="18"/>
      <c r="K86" s="18"/>
      <c r="L86" s="18"/>
      <c r="M86" s="20">
        <v>97</v>
      </c>
      <c r="N86" s="40"/>
      <c r="O86" s="128"/>
      <c r="P86" s="130"/>
      <c r="Q86" s="111" t="str">
        <f t="shared" si="8"/>
        <v>London Affordable Rent and or Social Rent</v>
      </c>
    </row>
    <row r="87" spans="1:17" x14ac:dyDescent="0.25">
      <c r="A87" s="126"/>
      <c r="B87" s="171"/>
      <c r="C87" s="48" t="s">
        <v>120</v>
      </c>
      <c r="D87" s="48" t="s">
        <v>21</v>
      </c>
      <c r="E87" s="22">
        <v>2</v>
      </c>
      <c r="F87" s="23">
        <f>M87</f>
        <v>50.9</v>
      </c>
      <c r="G87" s="22"/>
      <c r="H87" s="22"/>
      <c r="I87" s="22"/>
      <c r="J87" s="22"/>
      <c r="K87" s="22"/>
      <c r="L87" s="22"/>
      <c r="M87" s="24">
        <v>50.9</v>
      </c>
      <c r="N87" s="47"/>
      <c r="O87" s="128"/>
      <c r="P87" s="130"/>
      <c r="Q87" s="111" t="str">
        <f t="shared" si="8"/>
        <v>London Affordable Rent and or Social Rent</v>
      </c>
    </row>
    <row r="88" spans="1:17" ht="15.75" thickBot="1" x14ac:dyDescent="0.3">
      <c r="A88" s="126"/>
      <c r="B88" s="154"/>
      <c r="C88" s="99" t="s">
        <v>121</v>
      </c>
      <c r="D88" s="74" t="s">
        <v>21</v>
      </c>
      <c r="E88" s="26">
        <v>2</v>
      </c>
      <c r="F88" s="27">
        <f>M88</f>
        <v>51.1</v>
      </c>
      <c r="G88" s="26"/>
      <c r="H88" s="26"/>
      <c r="I88" s="26"/>
      <c r="J88" s="26"/>
      <c r="K88" s="26"/>
      <c r="L88" s="26"/>
      <c r="M88" s="28">
        <v>51.1</v>
      </c>
      <c r="N88" s="47"/>
      <c r="O88" s="128"/>
      <c r="P88" s="130"/>
      <c r="Q88" s="112" t="str">
        <f t="shared" si="8"/>
        <v>London Affordable Rent and or Social Rent</v>
      </c>
    </row>
    <row r="89" spans="1:17" x14ac:dyDescent="0.25">
      <c r="A89" s="165" t="s">
        <v>33</v>
      </c>
      <c r="B89" s="152" t="s">
        <v>46</v>
      </c>
      <c r="C89" s="37" t="s">
        <v>122</v>
      </c>
      <c r="D89" s="37" t="s">
        <v>28</v>
      </c>
      <c r="E89" s="14">
        <v>4</v>
      </c>
      <c r="F89" s="14"/>
      <c r="G89" s="14"/>
      <c r="H89" s="14"/>
      <c r="I89" s="15">
        <f>M89</f>
        <v>98.7</v>
      </c>
      <c r="J89" s="14"/>
      <c r="K89" s="14"/>
      <c r="L89" s="14"/>
      <c r="M89" s="16">
        <v>98.7</v>
      </c>
      <c r="N89" s="38"/>
      <c r="O89" s="127">
        <f>SUM(M89:M95)</f>
        <v>582.78</v>
      </c>
      <c r="P89" s="129">
        <v>783.5</v>
      </c>
      <c r="Q89" s="111" t="str">
        <f t="shared" si="8"/>
        <v>London Affordable Rent and or Social Rent</v>
      </c>
    </row>
    <row r="90" spans="1:17" x14ac:dyDescent="0.25">
      <c r="A90" s="166"/>
      <c r="B90" s="153"/>
      <c r="C90" s="39" t="s">
        <v>123</v>
      </c>
      <c r="D90" s="39" t="s">
        <v>28</v>
      </c>
      <c r="E90" s="18">
        <v>4</v>
      </c>
      <c r="F90" s="18"/>
      <c r="G90" s="18"/>
      <c r="H90" s="18"/>
      <c r="I90" s="19">
        <f>M90</f>
        <v>97.3</v>
      </c>
      <c r="J90" s="18"/>
      <c r="K90" s="18"/>
      <c r="L90" s="18"/>
      <c r="M90" s="20">
        <v>97.3</v>
      </c>
      <c r="N90" s="40"/>
      <c r="O90" s="128"/>
      <c r="P90" s="130"/>
      <c r="Q90" s="111" t="str">
        <f t="shared" si="8"/>
        <v>London Affordable Rent and or Social Rent</v>
      </c>
    </row>
    <row r="91" spans="1:17" x14ac:dyDescent="0.25">
      <c r="A91" s="166"/>
      <c r="B91" s="154"/>
      <c r="C91" s="99" t="s">
        <v>124</v>
      </c>
      <c r="D91" s="74" t="s">
        <v>22</v>
      </c>
      <c r="E91" s="26">
        <v>3</v>
      </c>
      <c r="F91" s="26"/>
      <c r="G91" s="27">
        <f>M91</f>
        <v>63.78</v>
      </c>
      <c r="H91" s="26"/>
      <c r="I91" s="26"/>
      <c r="J91" s="26"/>
      <c r="K91" s="26"/>
      <c r="L91" s="26"/>
      <c r="M91" s="28">
        <v>63.78</v>
      </c>
      <c r="N91" s="46"/>
      <c r="O91" s="128"/>
      <c r="P91" s="130"/>
      <c r="Q91" s="113" t="str">
        <f t="shared" si="8"/>
        <v>London Affordable Rent and or Social Rent</v>
      </c>
    </row>
    <row r="92" spans="1:17" ht="18" customHeight="1" x14ac:dyDescent="0.25">
      <c r="A92" s="166"/>
      <c r="B92" s="169" t="s">
        <v>48</v>
      </c>
      <c r="C92" s="107" t="s">
        <v>125</v>
      </c>
      <c r="D92" s="39" t="s">
        <v>28</v>
      </c>
      <c r="E92" s="80">
        <v>4</v>
      </c>
      <c r="F92" s="49"/>
      <c r="G92" s="49"/>
      <c r="H92" s="49"/>
      <c r="I92" s="50">
        <f>M92</f>
        <v>99.6</v>
      </c>
      <c r="J92" s="49"/>
      <c r="K92" s="49"/>
      <c r="L92" s="49"/>
      <c r="M92" s="43">
        <v>99.6</v>
      </c>
      <c r="N92" s="44"/>
      <c r="O92" s="128"/>
      <c r="P92" s="130"/>
      <c r="Q92" s="111" t="str">
        <f t="shared" si="8"/>
        <v>London Affordable Rent and or Social Rent</v>
      </c>
    </row>
    <row r="93" spans="1:17" x14ac:dyDescent="0.25">
      <c r="A93" s="166"/>
      <c r="B93" s="153"/>
      <c r="C93" s="39" t="s">
        <v>126</v>
      </c>
      <c r="D93" s="39" t="s">
        <v>28</v>
      </c>
      <c r="E93" s="81">
        <v>4</v>
      </c>
      <c r="F93" s="18"/>
      <c r="G93" s="18"/>
      <c r="H93" s="18"/>
      <c r="I93" s="19">
        <f>M93</f>
        <v>85.7</v>
      </c>
      <c r="J93" s="18"/>
      <c r="K93" s="18"/>
      <c r="L93" s="18"/>
      <c r="M93" s="20">
        <v>85.7</v>
      </c>
      <c r="N93" s="40"/>
      <c r="O93" s="128"/>
      <c r="P93" s="130"/>
      <c r="Q93" s="111" t="str">
        <f t="shared" si="8"/>
        <v>London Affordable Rent and or Social Rent</v>
      </c>
    </row>
    <row r="94" spans="1:17" ht="15.75" customHeight="1" x14ac:dyDescent="0.25">
      <c r="A94" s="166"/>
      <c r="B94" s="153"/>
      <c r="C94" s="107" t="s">
        <v>127</v>
      </c>
      <c r="D94" s="39" t="s">
        <v>21</v>
      </c>
      <c r="E94" s="81">
        <v>2</v>
      </c>
      <c r="F94" s="52">
        <f>M94</f>
        <v>63.5</v>
      </c>
      <c r="G94" s="51"/>
      <c r="H94" s="51"/>
      <c r="I94" s="51"/>
      <c r="J94" s="51"/>
      <c r="K94" s="51"/>
      <c r="L94" s="51"/>
      <c r="M94" s="20">
        <v>63.5</v>
      </c>
      <c r="N94" s="40"/>
      <c r="O94" s="128"/>
      <c r="P94" s="130"/>
      <c r="Q94" s="111" t="str">
        <f t="shared" si="8"/>
        <v>London Affordable Rent and or Social Rent</v>
      </c>
    </row>
    <row r="95" spans="1:17" ht="15.75" thickBot="1" x14ac:dyDescent="0.3">
      <c r="A95" s="167"/>
      <c r="B95" s="170"/>
      <c r="C95" s="101" t="s">
        <v>128</v>
      </c>
      <c r="D95" s="77" t="s">
        <v>23</v>
      </c>
      <c r="E95" s="34">
        <v>3</v>
      </c>
      <c r="F95" s="34"/>
      <c r="G95" s="34"/>
      <c r="H95" s="35">
        <f>M95</f>
        <v>74.2</v>
      </c>
      <c r="I95" s="34"/>
      <c r="J95" s="34"/>
      <c r="K95" s="34"/>
      <c r="L95" s="34"/>
      <c r="M95" s="36">
        <v>74.2</v>
      </c>
      <c r="N95" s="45"/>
      <c r="O95" s="168"/>
      <c r="P95" s="131"/>
      <c r="Q95" s="112" t="str">
        <f t="shared" si="8"/>
        <v>London Affordable Rent and or Social Rent</v>
      </c>
    </row>
    <row r="96" spans="1:17" ht="15.75" thickBot="1" x14ac:dyDescent="0.3">
      <c r="A96" s="122" t="s">
        <v>34</v>
      </c>
      <c r="B96" s="161"/>
      <c r="C96" s="108"/>
      <c r="D96" s="53"/>
      <c r="E96" s="82">
        <f t="shared" ref="E96:O96" si="9">SUM(E7:E95)</f>
        <v>224</v>
      </c>
      <c r="F96" s="54">
        <f t="shared" si="9"/>
        <v>2068.3399999999997</v>
      </c>
      <c r="G96" s="54">
        <f t="shared" si="9"/>
        <v>338.17999999999995</v>
      </c>
      <c r="H96" s="54">
        <f t="shared" si="9"/>
        <v>795.2</v>
      </c>
      <c r="I96" s="54">
        <f t="shared" si="9"/>
        <v>1608.54</v>
      </c>
      <c r="J96" s="54">
        <f t="shared" si="9"/>
        <v>669.76999999999987</v>
      </c>
      <c r="K96" s="54">
        <f t="shared" si="9"/>
        <v>122.7</v>
      </c>
      <c r="L96" s="54">
        <f t="shared" si="9"/>
        <v>299.28000000000003</v>
      </c>
      <c r="M96" s="55">
        <f t="shared" si="9"/>
        <v>5902.01</v>
      </c>
      <c r="N96" s="56">
        <f t="shared" si="9"/>
        <v>0</v>
      </c>
      <c r="O96" s="55">
        <f t="shared" si="9"/>
        <v>5902.0099999999993</v>
      </c>
      <c r="P96" s="56">
        <f>P89+P75+P61+P45+P29+P16+P7</f>
        <v>8494.9</v>
      </c>
      <c r="Q96" s="57"/>
    </row>
    <row r="97" spans="1:17" x14ac:dyDescent="0.25">
      <c r="A97" s="162"/>
      <c r="B97" s="162"/>
      <c r="C97" s="162"/>
      <c r="D97" s="162"/>
      <c r="E97" s="162"/>
      <c r="F97" s="59"/>
      <c r="G97" s="59"/>
      <c r="H97" s="59"/>
      <c r="I97" s="59"/>
      <c r="J97" s="59"/>
      <c r="K97" s="59"/>
      <c r="L97" s="59"/>
      <c r="M97" s="59"/>
      <c r="N97" s="59"/>
      <c r="O97" s="60"/>
      <c r="P97" s="60"/>
      <c r="Q97" s="60"/>
    </row>
    <row r="98" spans="1:17" x14ac:dyDescent="0.25">
      <c r="A98" s="58" t="s">
        <v>130</v>
      </c>
      <c r="B98" s="58"/>
      <c r="C98" s="58"/>
      <c r="D98" s="58"/>
      <c r="E98" s="58"/>
      <c r="F98" s="59"/>
      <c r="G98" s="59"/>
      <c r="H98" s="59"/>
      <c r="I98" s="59"/>
      <c r="J98" s="59"/>
      <c r="K98" s="59"/>
      <c r="L98" s="59"/>
      <c r="M98" s="59"/>
      <c r="N98" s="59"/>
      <c r="O98" s="60"/>
      <c r="P98" s="60"/>
      <c r="Q98" s="60"/>
    </row>
    <row r="99" spans="1:17" x14ac:dyDescent="0.25">
      <c r="A99" s="115" t="s">
        <v>131</v>
      </c>
      <c r="B99" s="58"/>
      <c r="C99" s="58"/>
      <c r="D99" s="58"/>
      <c r="E99" s="58"/>
      <c r="F99" s="59"/>
      <c r="G99" s="59"/>
      <c r="H99" s="59"/>
      <c r="I99" s="59"/>
      <c r="J99" s="59"/>
      <c r="K99" s="59"/>
      <c r="L99" s="59"/>
      <c r="M99" s="59"/>
      <c r="N99" s="59"/>
      <c r="O99" s="60"/>
      <c r="P99" s="60"/>
      <c r="Q99" s="60"/>
    </row>
    <row r="100" spans="1:17" x14ac:dyDescent="0.25">
      <c r="A100" s="115" t="s">
        <v>132</v>
      </c>
      <c r="B100" s="58"/>
      <c r="C100" s="58"/>
      <c r="D100" s="58"/>
      <c r="E100" s="58"/>
      <c r="F100" s="59"/>
      <c r="G100" s="59"/>
      <c r="H100" s="59"/>
      <c r="I100" s="59"/>
      <c r="J100" s="59"/>
      <c r="K100" s="59"/>
      <c r="L100" s="59"/>
      <c r="M100" s="59"/>
      <c r="N100" s="59"/>
      <c r="O100" s="60"/>
      <c r="P100" s="60"/>
      <c r="Q100" s="60"/>
    </row>
    <row r="101" spans="1:17" ht="15.75" thickBot="1" x14ac:dyDescent="0.3">
      <c r="A101" s="58"/>
      <c r="B101" s="58"/>
      <c r="C101" s="58"/>
      <c r="D101" s="58"/>
      <c r="E101" s="58"/>
      <c r="F101" s="59"/>
      <c r="G101" s="59"/>
      <c r="H101" s="59"/>
      <c r="I101" s="59"/>
      <c r="J101" s="59"/>
      <c r="K101" s="59"/>
      <c r="L101" s="59"/>
      <c r="M101" s="59"/>
      <c r="N101" s="59"/>
      <c r="O101" s="60"/>
      <c r="P101" s="60"/>
      <c r="Q101" s="60"/>
    </row>
    <row r="102" spans="1:17" ht="15.75" thickBot="1" x14ac:dyDescent="0.3">
      <c r="A102" s="122" t="s">
        <v>133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4"/>
      <c r="Q102" s="60"/>
    </row>
    <row r="103" spans="1:17" x14ac:dyDescent="0.25">
      <c r="A103" s="136" t="s">
        <v>134</v>
      </c>
      <c r="B103" s="137"/>
      <c r="C103" s="142" t="s">
        <v>136</v>
      </c>
      <c r="D103" s="143"/>
      <c r="E103" s="143"/>
      <c r="F103" s="143"/>
      <c r="G103" s="143"/>
      <c r="H103" s="143"/>
      <c r="I103" s="143"/>
      <c r="J103" s="143"/>
      <c r="K103" s="143"/>
      <c r="L103" s="143"/>
      <c r="M103" s="144"/>
      <c r="N103" s="116"/>
      <c r="O103" s="119"/>
      <c r="P103" s="140" t="s">
        <v>137</v>
      </c>
      <c r="Q103" s="60"/>
    </row>
    <row r="104" spans="1:17" ht="15.75" thickBot="1" x14ac:dyDescent="0.3">
      <c r="A104" s="138"/>
      <c r="B104" s="139"/>
      <c r="C104" s="98" t="s">
        <v>42</v>
      </c>
      <c r="D104" s="147" t="s">
        <v>141</v>
      </c>
      <c r="E104" s="148"/>
      <c r="F104" s="148"/>
      <c r="G104" s="148"/>
      <c r="H104" s="148"/>
      <c r="I104" s="148"/>
      <c r="J104" s="148"/>
      <c r="K104" s="148"/>
      <c r="L104" s="148"/>
      <c r="M104" s="149"/>
      <c r="N104" s="117"/>
      <c r="O104" s="118"/>
      <c r="P104" s="141"/>
      <c r="Q104" s="60"/>
    </row>
    <row r="105" spans="1:17" ht="15.75" thickBot="1" x14ac:dyDescent="0.3">
      <c r="A105" s="150" t="s">
        <v>135</v>
      </c>
      <c r="B105" s="146"/>
      <c r="C105" s="105">
        <v>0</v>
      </c>
      <c r="D105" s="145">
        <v>16</v>
      </c>
      <c r="E105" s="146"/>
      <c r="F105" s="146"/>
      <c r="G105" s="146"/>
      <c r="H105" s="146"/>
      <c r="I105" s="146"/>
      <c r="J105" s="146"/>
      <c r="K105" s="146"/>
      <c r="L105" s="146"/>
      <c r="M105" s="146"/>
      <c r="N105" s="106"/>
      <c r="O105" s="121"/>
      <c r="P105" s="120">
        <v>794.5</v>
      </c>
      <c r="Q105" s="60"/>
    </row>
    <row r="106" spans="1:17" x14ac:dyDescent="0.25">
      <c r="A106" s="58" t="s">
        <v>138</v>
      </c>
      <c r="B106" s="58"/>
      <c r="C106" s="58"/>
      <c r="D106" s="58"/>
      <c r="E106" s="58"/>
      <c r="F106" s="59"/>
      <c r="G106" s="59"/>
      <c r="H106" s="59"/>
      <c r="I106" s="59"/>
      <c r="J106" s="59"/>
      <c r="K106" s="59"/>
      <c r="L106" s="59"/>
      <c r="M106" s="59"/>
      <c r="N106" s="59"/>
      <c r="O106" s="60"/>
      <c r="P106" s="60"/>
      <c r="Q106" s="60"/>
    </row>
    <row r="107" spans="1:17" x14ac:dyDescent="0.25">
      <c r="A107" s="58" t="s">
        <v>139</v>
      </c>
      <c r="B107" s="58"/>
      <c r="C107" s="58"/>
      <c r="D107" s="58"/>
      <c r="E107" s="58"/>
      <c r="F107" s="59"/>
      <c r="G107" s="59"/>
      <c r="H107" s="59"/>
      <c r="I107" s="59"/>
      <c r="J107" s="59"/>
      <c r="K107" s="59"/>
      <c r="L107" s="59"/>
      <c r="M107" s="59"/>
      <c r="N107" s="59"/>
      <c r="O107" s="60"/>
      <c r="P107" s="60"/>
      <c r="Q107" s="60"/>
    </row>
    <row r="108" spans="1:17" x14ac:dyDescent="0.25">
      <c r="A108" s="58" t="s">
        <v>140</v>
      </c>
      <c r="B108" s="58"/>
      <c r="C108" s="58"/>
      <c r="D108" s="58"/>
      <c r="E108" s="58"/>
      <c r="F108" s="59"/>
      <c r="G108" s="59"/>
      <c r="H108" s="59"/>
      <c r="I108" s="59"/>
      <c r="J108" s="59"/>
      <c r="K108" s="59"/>
      <c r="L108" s="59"/>
      <c r="M108" s="59"/>
      <c r="N108" s="59"/>
      <c r="O108" s="60"/>
      <c r="P108" s="60"/>
      <c r="Q108" s="60"/>
    </row>
    <row r="109" spans="1:17" x14ac:dyDescent="0.25">
      <c r="A109" s="58"/>
      <c r="B109" s="58"/>
      <c r="C109" s="58"/>
      <c r="D109" s="58"/>
      <c r="E109" s="58"/>
      <c r="F109" s="59"/>
      <c r="G109" s="59"/>
      <c r="H109" s="59"/>
      <c r="I109" s="59"/>
      <c r="J109" s="59"/>
      <c r="K109" s="59"/>
      <c r="L109" s="59"/>
      <c r="M109" s="59"/>
      <c r="N109" s="59"/>
      <c r="O109" s="60"/>
      <c r="P109" s="60"/>
      <c r="Q109" s="60"/>
    </row>
    <row r="110" spans="1:17" ht="15.75" thickBot="1" x14ac:dyDescent="0.3">
      <c r="A110" s="5"/>
      <c r="B110" s="61"/>
      <c r="C110" s="61"/>
      <c r="D110" s="61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60"/>
      <c r="P110" s="60"/>
      <c r="Q110" s="60"/>
    </row>
    <row r="111" spans="1:17" ht="15.75" thickBot="1" x14ac:dyDescent="0.3">
      <c r="B111" s="132" t="s">
        <v>35</v>
      </c>
      <c r="C111" s="133"/>
      <c r="D111" s="133"/>
      <c r="E111" s="133"/>
      <c r="F111" s="133"/>
      <c r="G111" s="134"/>
      <c r="H111" s="134"/>
      <c r="I111" s="134"/>
      <c r="J111" s="134"/>
      <c r="K111" s="134"/>
      <c r="L111" s="134"/>
      <c r="M111" s="135"/>
      <c r="Q111" s="60"/>
    </row>
    <row r="112" spans="1:17" ht="15.75" thickBot="1" x14ac:dyDescent="0.3">
      <c r="B112" s="163" t="s">
        <v>36</v>
      </c>
      <c r="C112" s="164"/>
      <c r="D112" s="164"/>
      <c r="E112" s="164"/>
      <c r="F112" s="83"/>
      <c r="G112" s="84"/>
      <c r="H112" s="10"/>
      <c r="I112" s="10"/>
      <c r="J112" s="10"/>
      <c r="K112" s="10"/>
      <c r="L112" s="10"/>
      <c r="M112" s="62"/>
      <c r="O112" s="63"/>
      <c r="P112" s="63"/>
      <c r="Q112" s="60"/>
    </row>
    <row r="113" spans="1:17" x14ac:dyDescent="0.25">
      <c r="B113" s="177" t="s">
        <v>17</v>
      </c>
      <c r="C113" s="178"/>
      <c r="D113" s="179"/>
      <c r="E113" s="180"/>
      <c r="F113" s="64" t="e">
        <f>+#REF!</f>
        <v>#REF!</v>
      </c>
      <c r="G113" s="85"/>
      <c r="H113" s="10"/>
      <c r="I113" s="10"/>
      <c r="J113" s="10"/>
      <c r="K113" s="10"/>
      <c r="L113" s="10"/>
      <c r="M113" s="64">
        <v>0</v>
      </c>
      <c r="O113" s="7"/>
      <c r="P113" s="7"/>
      <c r="Q113" s="60"/>
    </row>
    <row r="114" spans="1:17" x14ac:dyDescent="0.25">
      <c r="B114" s="157" t="s">
        <v>18</v>
      </c>
      <c r="C114" s="158"/>
      <c r="D114" s="159"/>
      <c r="E114" s="160"/>
      <c r="F114" s="65" t="e">
        <f>+#REF!</f>
        <v>#REF!</v>
      </c>
      <c r="G114" s="86">
        <f>M8+M9+M11+M12+M13+M15+M17+M18+M20+M23+M24+M27</f>
        <v>669.76999999999987</v>
      </c>
      <c r="H114" s="10" t="e">
        <f>F114*4</f>
        <v>#REF!</v>
      </c>
      <c r="I114" s="10"/>
      <c r="J114" s="10"/>
      <c r="K114" s="10"/>
      <c r="L114" s="10"/>
      <c r="M114" s="65">
        <v>6</v>
      </c>
      <c r="O114" s="7"/>
      <c r="P114" s="7"/>
      <c r="Q114" s="60"/>
    </row>
    <row r="115" spans="1:17" x14ac:dyDescent="0.25">
      <c r="B115" s="157" t="s">
        <v>19</v>
      </c>
      <c r="C115" s="158"/>
      <c r="D115" s="159"/>
      <c r="E115" s="160"/>
      <c r="F115" s="65" t="e">
        <f>#REF!</f>
        <v>#REF!</v>
      </c>
      <c r="G115" s="87">
        <f>M10+M19</f>
        <v>122.7</v>
      </c>
      <c r="H115" s="10" t="e">
        <f>F115*5</f>
        <v>#REF!</v>
      </c>
      <c r="I115" s="10"/>
      <c r="J115" s="10"/>
      <c r="K115" s="10"/>
      <c r="L115" s="10"/>
      <c r="M115" s="65">
        <v>1</v>
      </c>
      <c r="N115" s="95"/>
      <c r="O115" s="7"/>
      <c r="P115" s="7"/>
      <c r="Q115" s="60"/>
    </row>
    <row r="116" spans="1:17" x14ac:dyDescent="0.25">
      <c r="B116" s="157" t="s">
        <v>20</v>
      </c>
      <c r="C116" s="158"/>
      <c r="D116" s="159"/>
      <c r="E116" s="160"/>
      <c r="F116" s="65" t="e">
        <f>#REF!</f>
        <v>#REF!</v>
      </c>
      <c r="G116" s="88">
        <f>M7+M14+M16+M25</f>
        <v>299.28000000000003</v>
      </c>
      <c r="H116" s="10" t="e">
        <f>F116*6</f>
        <v>#REF!</v>
      </c>
      <c r="I116" s="10"/>
      <c r="J116" s="10"/>
      <c r="K116" s="10"/>
      <c r="L116" s="10"/>
      <c r="M116" s="65">
        <v>2</v>
      </c>
      <c r="N116" s="94"/>
      <c r="O116" s="7"/>
      <c r="P116" s="7"/>
      <c r="Q116" s="60"/>
    </row>
    <row r="117" spans="1:17" x14ac:dyDescent="0.25">
      <c r="B117" s="181" t="s">
        <v>37</v>
      </c>
      <c r="C117" s="182"/>
      <c r="D117" s="182"/>
      <c r="E117" s="183"/>
      <c r="F117" s="65">
        <v>0</v>
      </c>
      <c r="G117" s="89"/>
      <c r="H117" s="10"/>
      <c r="I117" s="10"/>
      <c r="J117" s="10"/>
      <c r="K117" s="10"/>
      <c r="L117" s="10"/>
      <c r="M117" s="65">
        <v>0</v>
      </c>
      <c r="N117" s="94"/>
      <c r="O117" s="7"/>
      <c r="P117" s="7"/>
      <c r="Q117" s="60"/>
    </row>
    <row r="118" spans="1:17" x14ac:dyDescent="0.25">
      <c r="B118" s="157" t="s">
        <v>38</v>
      </c>
      <c r="C118" s="158"/>
      <c r="D118" s="159"/>
      <c r="E118" s="160"/>
      <c r="F118" s="65" t="e">
        <f>#REF!</f>
        <v>#REF!</v>
      </c>
      <c r="G118" s="90">
        <f>M94+M88+M87+M85+M84+M79+M78+M77+M76+M74+M73+M71+M70+M65+M64+M63+M62+M60+M59+M58+M57+M55+M54+M49+M48+M47+M46+M44+M43+M42+M41+M39+M38+M33+M32+M31+M30+M26</f>
        <v>2068.3399999999997</v>
      </c>
      <c r="H118" s="10" t="e">
        <f>F118*2</f>
        <v>#REF!</v>
      </c>
      <c r="I118" s="10"/>
      <c r="J118" s="10"/>
      <c r="K118" s="10"/>
      <c r="L118" s="10"/>
      <c r="M118" s="96">
        <v>38</v>
      </c>
      <c r="N118" s="94"/>
      <c r="Q118" s="60"/>
    </row>
    <row r="119" spans="1:17" x14ac:dyDescent="0.25">
      <c r="B119" s="157" t="s">
        <v>22</v>
      </c>
      <c r="C119" s="158"/>
      <c r="D119" s="159"/>
      <c r="E119" s="160"/>
      <c r="F119" s="65" t="e">
        <f>#REF!</f>
        <v>#REF!</v>
      </c>
      <c r="G119" s="90">
        <f>M36+M52+M68+M82+M91</f>
        <v>338.17999999999995</v>
      </c>
      <c r="H119" s="10" t="e">
        <f>F119*3</f>
        <v>#REF!</v>
      </c>
      <c r="I119" s="10"/>
      <c r="J119" s="10"/>
      <c r="K119" s="10"/>
      <c r="L119" s="10"/>
      <c r="M119" s="65">
        <v>5</v>
      </c>
      <c r="N119" s="94"/>
      <c r="Q119" s="60"/>
    </row>
    <row r="120" spans="1:17" x14ac:dyDescent="0.25">
      <c r="B120" s="157" t="s">
        <v>23</v>
      </c>
      <c r="C120" s="158"/>
      <c r="D120" s="159"/>
      <c r="E120" s="160"/>
      <c r="F120" s="65" t="e">
        <f>#REF!</f>
        <v>#REF!</v>
      </c>
      <c r="G120" s="90">
        <f>M95+M81+M80+M67+M66+M51+M50+M35+M34+M22+M21</f>
        <v>795.2</v>
      </c>
      <c r="H120" s="10" t="e">
        <f>F120*4</f>
        <v>#REF!</v>
      </c>
      <c r="I120" s="10"/>
      <c r="J120" s="10"/>
      <c r="K120" s="10"/>
      <c r="L120" s="10"/>
      <c r="M120" s="65">
        <v>11</v>
      </c>
      <c r="N120" s="96"/>
      <c r="Q120" s="60"/>
    </row>
    <row r="121" spans="1:17" ht="15.75" thickBot="1" x14ac:dyDescent="0.3">
      <c r="B121" s="172" t="s">
        <v>28</v>
      </c>
      <c r="C121" s="149"/>
      <c r="D121" s="173"/>
      <c r="E121" s="147"/>
      <c r="F121" s="66" t="e">
        <f>#REF!</f>
        <v>#REF!</v>
      </c>
      <c r="G121" s="86">
        <f>M93+M92+M90+M89+M86+M83+M75+M72+M69+M61+M56+M53+M45+M40+M37+M29+M28</f>
        <v>1608.54</v>
      </c>
      <c r="H121" s="10" t="e">
        <f>F121*5</f>
        <v>#REF!</v>
      </c>
      <c r="I121" s="10"/>
      <c r="J121" s="10"/>
      <c r="K121" s="10"/>
      <c r="L121" s="10"/>
      <c r="M121" s="83">
        <v>17</v>
      </c>
      <c r="Q121" s="60"/>
    </row>
    <row r="122" spans="1:17" ht="15.75" thickBot="1" x14ac:dyDescent="0.3">
      <c r="A122" s="67"/>
      <c r="B122" s="174" t="s">
        <v>39</v>
      </c>
      <c r="C122" s="175"/>
      <c r="D122" s="175"/>
      <c r="E122" s="176"/>
      <c r="F122" s="68" t="e">
        <f>SUM(F113:F121)</f>
        <v>#REF!</v>
      </c>
      <c r="G122" s="86">
        <f>SUM(G113:G121)</f>
        <v>5902.0099999999993</v>
      </c>
      <c r="H122" s="91"/>
      <c r="I122" s="91"/>
      <c r="J122" s="91"/>
      <c r="K122" s="91"/>
      <c r="L122" s="91"/>
      <c r="M122" s="93">
        <f>SUM(M113:M121)</f>
        <v>80</v>
      </c>
    </row>
    <row r="123" spans="1:17" ht="15.75" thickBot="1" x14ac:dyDescent="0.3">
      <c r="A123" s="67"/>
      <c r="B123" s="174" t="s">
        <v>40</v>
      </c>
      <c r="C123" s="175"/>
      <c r="D123" s="175"/>
      <c r="E123" s="176"/>
      <c r="F123" s="69">
        <f>E96</f>
        <v>224</v>
      </c>
      <c r="G123" s="92"/>
      <c r="H123" s="92"/>
      <c r="I123" s="92"/>
      <c r="J123" s="92"/>
      <c r="K123" s="92"/>
      <c r="L123" s="92"/>
      <c r="M123" s="69">
        <f>E96</f>
        <v>224</v>
      </c>
      <c r="N123" s="10"/>
    </row>
    <row r="126" spans="1:17" ht="15" customHeight="1" x14ac:dyDescent="0.25">
      <c r="A126" s="70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</row>
    <row r="127" spans="1:17" x14ac:dyDescent="0.25">
      <c r="A127" s="70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</row>
    <row r="128" spans="1:17" x14ac:dyDescent="0.25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</row>
  </sheetData>
  <mergeCells count="59">
    <mergeCell ref="A3:N3"/>
    <mergeCell ref="A4:Q4"/>
    <mergeCell ref="B12:B15"/>
    <mergeCell ref="O7:O15"/>
    <mergeCell ref="P7:P15"/>
    <mergeCell ref="B7:B11"/>
    <mergeCell ref="A7:A15"/>
    <mergeCell ref="B120:E120"/>
    <mergeCell ref="B121:E121"/>
    <mergeCell ref="B122:E122"/>
    <mergeCell ref="B123:E123"/>
    <mergeCell ref="B113:E113"/>
    <mergeCell ref="B114:E114"/>
    <mergeCell ref="B115:E115"/>
    <mergeCell ref="B116:E116"/>
    <mergeCell ref="B117:E117"/>
    <mergeCell ref="B118:E118"/>
    <mergeCell ref="B119:E119"/>
    <mergeCell ref="A96:B96"/>
    <mergeCell ref="A97:E97"/>
    <mergeCell ref="B112:E112"/>
    <mergeCell ref="A89:A95"/>
    <mergeCell ref="B89:B91"/>
    <mergeCell ref="B92:B95"/>
    <mergeCell ref="A16:A28"/>
    <mergeCell ref="O16:O28"/>
    <mergeCell ref="P16:P28"/>
    <mergeCell ref="A29:A44"/>
    <mergeCell ref="O29:O44"/>
    <mergeCell ref="P29:P44"/>
    <mergeCell ref="B38:B44"/>
    <mergeCell ref="B29:B37"/>
    <mergeCell ref="B16:B22"/>
    <mergeCell ref="B23:B28"/>
    <mergeCell ref="A45:A60"/>
    <mergeCell ref="O45:O60"/>
    <mergeCell ref="P45:P60"/>
    <mergeCell ref="A61:A74"/>
    <mergeCell ref="O61:O74"/>
    <mergeCell ref="P61:P74"/>
    <mergeCell ref="B61:B69"/>
    <mergeCell ref="B45:B53"/>
    <mergeCell ref="B70:B74"/>
    <mergeCell ref="B54:B60"/>
    <mergeCell ref="B111:M111"/>
    <mergeCell ref="A103:B104"/>
    <mergeCell ref="P103:P104"/>
    <mergeCell ref="C103:M103"/>
    <mergeCell ref="D105:M105"/>
    <mergeCell ref="D104:M104"/>
    <mergeCell ref="A105:B105"/>
    <mergeCell ref="A102:P102"/>
    <mergeCell ref="A75:A88"/>
    <mergeCell ref="O75:O88"/>
    <mergeCell ref="P75:P88"/>
    <mergeCell ref="P89:P95"/>
    <mergeCell ref="O89:O95"/>
    <mergeCell ref="B84:B88"/>
    <mergeCell ref="B75:B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Southern Jon</dc:creator>
  <cp:lastModifiedBy>Southern Jon</cp:lastModifiedBy>
  <dcterms:created xsi:type="dcterms:W3CDTF">2023-07-04T16:05:47Z</dcterms:created>
  <dcterms:modified xsi:type="dcterms:W3CDTF">2023-08-15T10:30:41Z</dcterms:modified>
</cp:coreProperties>
</file>