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8_{2F720607-A40C-47C9-B327-E7E557BA5DB3}" xr6:coauthVersionLast="47" xr6:coauthVersionMax="47" xr10:uidLastSave="{00000000-0000-0000-0000-000000000000}"/>
  <bookViews>
    <workbookView xWindow="1886" yWindow="1886" windowWidth="17588" windowHeight="12660" activeTab="1" xr2:uid="{00000000-000D-0000-FFFF-FFFF00000000}"/>
  </bookViews>
  <sheets>
    <sheet name="Case details" sheetId="2" r:id="rId1"/>
    <sheet name="Energy Comments" sheetId="1" r:id="rId2"/>
    <sheet name="CO2 performanc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3" l="1"/>
  <c r="F5" i="3" s="1"/>
  <c r="A62" i="1"/>
  <c r="A83" i="1"/>
  <c r="G31" i="1" s="1"/>
  <c r="G7" i="1"/>
  <c r="A82" i="1"/>
  <c r="G19" i="1" s="1"/>
  <c r="A81" i="1"/>
  <c r="G21" i="1" s="1"/>
  <c r="A80" i="1"/>
  <c r="G20" i="1" s="1"/>
  <c r="A76" i="1"/>
  <c r="G23" i="1" s="1"/>
  <c r="A74" i="1"/>
  <c r="A72" i="1"/>
  <c r="G16" i="1" s="1"/>
  <c r="A71" i="1"/>
  <c r="G14" i="1" s="1"/>
  <c r="A69" i="1"/>
  <c r="G28" i="1" s="1"/>
  <c r="A68" i="1"/>
  <c r="G25" i="1" s="1"/>
  <c r="A66" i="1"/>
  <c r="A65" i="1"/>
  <c r="A63" i="1"/>
  <c r="G29" i="1" s="1"/>
  <c r="A78" i="1"/>
  <c r="G12" i="1" s="1"/>
  <c r="A61" i="1"/>
  <c r="A59" i="1"/>
  <c r="G18" i="1" s="1"/>
  <c r="A15" i="3"/>
  <c r="F15" i="3" s="1"/>
  <c r="B55" i="1"/>
  <c r="B53" i="1"/>
  <c r="I19" i="3"/>
  <c r="I20" i="3"/>
  <c r="I21" i="3"/>
  <c r="I18" i="3"/>
  <c r="I9" i="3"/>
  <c r="I10" i="3"/>
  <c r="I11" i="3"/>
  <c r="I8" i="3"/>
  <c r="G26" i="3"/>
  <c r="H26" i="3"/>
  <c r="G27" i="3"/>
  <c r="H27" i="3"/>
  <c r="H28" i="3"/>
  <c r="G28" i="3"/>
  <c r="H18" i="3"/>
  <c r="H19" i="3"/>
  <c r="H20" i="3"/>
  <c r="H21" i="3"/>
  <c r="H8" i="3"/>
  <c r="H9" i="3"/>
  <c r="H10" i="3"/>
  <c r="H11" i="3"/>
  <c r="B27" i="3"/>
  <c r="B26" i="3"/>
  <c r="C26" i="3" s="1"/>
  <c r="C27" i="3"/>
  <c r="C20" i="3"/>
  <c r="D20" i="3" s="1"/>
  <c r="C19" i="3"/>
  <c r="D19" i="3" s="1"/>
  <c r="C18" i="3"/>
  <c r="C21" i="3" s="1"/>
  <c r="D21" i="3" s="1"/>
  <c r="D37" i="1" s="1"/>
  <c r="C9" i="3"/>
  <c r="D9" i="3"/>
  <c r="C10" i="3"/>
  <c r="D10" i="3" s="1"/>
  <c r="C8" i="3"/>
  <c r="D8" i="3" s="1"/>
  <c r="C11" i="3"/>
  <c r="D11" i="3" s="1"/>
  <c r="D36" i="1" s="1"/>
  <c r="C28" i="3" l="1"/>
  <c r="D18" i="3"/>
  <c r="B28" i="3"/>
  <c r="G9" i="1"/>
  <c r="G22" i="1"/>
  <c r="G32" i="1"/>
  <c r="G10" i="1"/>
  <c r="G33" i="1"/>
  <c r="G13" i="1"/>
  <c r="G15" i="1"/>
  <c r="G26" i="1"/>
  <c r="G27" i="1"/>
  <c r="G11" i="1"/>
</calcChain>
</file>

<file path=xl/sharedStrings.xml><?xml version="1.0" encoding="utf-8"?>
<sst xmlns="http://schemas.openxmlformats.org/spreadsheetml/2006/main" count="234" uniqueCount="162">
  <si>
    <t xml:space="preserve">Energy Memo: GLA Consultation </t>
  </si>
  <si>
    <t>Case details</t>
  </si>
  <si>
    <t xml:space="preserve">Date of first review: </t>
  </si>
  <si>
    <t>Case Name:</t>
  </si>
  <si>
    <t>Case Number:</t>
  </si>
  <si>
    <t>Case Officer:</t>
  </si>
  <si>
    <t>London Borough:</t>
  </si>
  <si>
    <t>Application Type 
(Outline/Hybrid/Detailed):</t>
  </si>
  <si>
    <t>Applicant:</t>
  </si>
  <si>
    <t>Energy Consultant:</t>
  </si>
  <si>
    <t>Document Title:</t>
  </si>
  <si>
    <t>Document Date:</t>
  </si>
  <si>
    <t>Development proposals</t>
  </si>
  <si>
    <t>Use</t>
  </si>
  <si>
    <t>Floorspace/Number of units</t>
  </si>
  <si>
    <t>Whole Life-Cycle Carbon Assessment</t>
  </si>
  <si>
    <t>Energy Use Intensity and Space Heating Demand Reporting</t>
  </si>
  <si>
    <t>Compliance Schedule - To be completed by the GLA Energy Officer</t>
  </si>
  <si>
    <t>Policy</t>
  </si>
  <si>
    <t>Policy Sub-Area</t>
  </si>
  <si>
    <t>Required Data (In line with EAG)</t>
  </si>
  <si>
    <t>Status</t>
  </si>
  <si>
    <t>Policy Compliance</t>
  </si>
  <si>
    <t>GLA Comment Reference</t>
  </si>
  <si>
    <r>
      <rPr>
        <b/>
        <sz val="16"/>
        <color theme="1"/>
        <rFont val="Foundry Form Sans"/>
      </rPr>
      <t>SI 1 - Improving Air Quality</t>
    </r>
    <r>
      <rPr>
        <b/>
        <sz val="11"/>
        <color theme="1"/>
        <rFont val="Foundry Form Sans"/>
      </rPr>
      <t xml:space="preserve">
(relating only to air quality impacts of energy systems; separate air quality officer consultation required)</t>
    </r>
  </si>
  <si>
    <t>Measures/design features to reduce exposure to air pollution</t>
  </si>
  <si>
    <t>Measures to minimise NOx emissions from energy systems</t>
  </si>
  <si>
    <r>
      <rPr>
        <b/>
        <sz val="16"/>
        <color theme="1"/>
        <rFont val="Foundry Form Sans"/>
      </rPr>
      <t xml:space="preserve">SI 2 - Minimising Greenhouse Gas Emissions </t>
    </r>
    <r>
      <rPr>
        <b/>
        <sz val="11"/>
        <color theme="1"/>
        <rFont val="Foundry Form Sans"/>
      </rPr>
      <t xml:space="preserve">
(excluding SI-2-F- WLC; separate WLC consultation required)</t>
    </r>
  </si>
  <si>
    <t>Be Lean emissions reduction</t>
  </si>
  <si>
    <t>Details of energy efficiency measures</t>
  </si>
  <si>
    <t>Alignment with Cooling and Overheating</t>
  </si>
  <si>
    <t>Be Lean 10% and/or 15% reduction achieved</t>
  </si>
  <si>
    <t>EUI and space heating demands provided</t>
  </si>
  <si>
    <t>Be Clean</t>
  </si>
  <si>
    <t>SI 3 - Energy Infrastructure data provided (see below)</t>
  </si>
  <si>
    <t>Be Green
Renewable generation maximisation</t>
  </si>
  <si>
    <t xml:space="preserve">Roof Layout detailing maximised PV proposal </t>
  </si>
  <si>
    <t>PV array metrics provided</t>
  </si>
  <si>
    <t>Heat Pump arrangement confirmed</t>
  </si>
  <si>
    <t>Total carbon reduction on-site</t>
  </si>
  <si>
    <t>Confirmation of carbon emission factors used</t>
  </si>
  <si>
    <t>GLA carbon emission reporting spreadsheet v2.0</t>
  </si>
  <si>
    <t>Supporting Modelling Outputs (BRUKLs/DER Worksheets)</t>
  </si>
  <si>
    <t>On-site minimum met</t>
  </si>
  <si>
    <t>Carbon offset payment confirmed</t>
  </si>
  <si>
    <t>Draft S106 wording of carbon offset (from borough)</t>
  </si>
  <si>
    <t>Be Seen commitment provided</t>
  </si>
  <si>
    <t>Written confirmation/understanding of data requirements</t>
  </si>
  <si>
    <t>Confirmation of Planning Stage 1 submission</t>
  </si>
  <si>
    <t>SI 3 - Energy Infrastructure</t>
  </si>
  <si>
    <t xml:space="preserve">Aligned with heating hierarchy </t>
  </si>
  <si>
    <t>Applicant/Heat Network Stakeholder correspondence</t>
  </si>
  <si>
    <t>Heating system details provided</t>
  </si>
  <si>
    <t>Acceptable Design</t>
  </si>
  <si>
    <t>Futureproofed DHN connection drawings</t>
  </si>
  <si>
    <t>Site heat network drawings</t>
  </si>
  <si>
    <t>Details of management measures proposed</t>
  </si>
  <si>
    <t>SI 4 - Managing Heat Risk</t>
  </si>
  <si>
    <t>Aligned with cooling hierarchy</t>
  </si>
  <si>
    <t>Completed GHA overheating tool</t>
  </si>
  <si>
    <t>CIBSE dynamic overheating analysis</t>
  </si>
  <si>
    <t>Confirmation that cooling criteria have been met</t>
  </si>
  <si>
    <t>Application Metrics</t>
  </si>
  <si>
    <t>Outline Value (if applicable)</t>
  </si>
  <si>
    <t>Detailed Stage 1 Value</t>
  </si>
  <si>
    <t>Detailed Final Value</t>
  </si>
  <si>
    <t>Domestic carbon emissions</t>
  </si>
  <si>
    <t xml:space="preserve">Non-domestic carbon emissions </t>
  </si>
  <si>
    <t>Carbon offset payment amount</t>
  </si>
  <si>
    <t>kWp renewable generation capacity</t>
  </si>
  <si>
    <t xml:space="preserve">kWh annual renewable energy generation </t>
  </si>
  <si>
    <t>Sqm of proposed PV array</t>
  </si>
  <si>
    <t>Calculated SCOP of heat pumps</t>
  </si>
  <si>
    <t>Heat fraction provided by heat pumps</t>
  </si>
  <si>
    <t>Flow/Return temperatures proposed</t>
  </si>
  <si>
    <t>Distribution loss assumption</t>
  </si>
  <si>
    <t>Energy Use Intensity</t>
  </si>
  <si>
    <t>Space Heating Demand</t>
  </si>
  <si>
    <t>Whole Life Carbon Assessment</t>
  </si>
  <si>
    <t>Innovative Features</t>
  </si>
  <si>
    <r>
      <t xml:space="preserve">Detailed Comments - Applicant </t>
    </r>
    <r>
      <rPr>
        <b/>
        <u/>
        <sz val="18"/>
        <color theme="1"/>
        <rFont val="Foundry Form Sans"/>
      </rPr>
      <t>MUST</t>
    </r>
    <r>
      <rPr>
        <b/>
        <sz val="18"/>
        <color theme="1"/>
        <rFont val="Foundry Form Sans"/>
      </rPr>
      <t xml:space="preserve"> provide detailed responses to the below items</t>
    </r>
  </si>
  <si>
    <t xml:space="preserve">Comment No. </t>
  </si>
  <si>
    <t xml:space="preserve">GLA Stage I </t>
  </si>
  <si>
    <t>Applicant's Stage I response</t>
  </si>
  <si>
    <t>GLA Post Stage I response</t>
  </si>
  <si>
    <t>Applicant's Post Stage I response</t>
  </si>
  <si>
    <t xml:space="preserve">Date: </t>
  </si>
  <si>
    <t>Documents to be secured</t>
  </si>
  <si>
    <t>General compliance comments</t>
  </si>
  <si>
    <t xml:space="preserve">Be Lean </t>
  </si>
  <si>
    <t xml:space="preserve">
</t>
  </si>
  <si>
    <t>The applicant should consider and minimise the estimated energy costs to occupants and outline how they are committed to protecting the consumer from high prices. This should cover the parameters set out in the guidance and include a confirmation of the quality assurance mechanisms that will be considered as part of the strategy. See GLA Energy Assessment Guidance June 2022 paragraphs 7.16-7.19 for further details.</t>
  </si>
  <si>
    <t>Overheating</t>
  </si>
  <si>
    <t>Be Green</t>
  </si>
  <si>
    <t>Be Seen Energy Monitoring</t>
  </si>
  <si>
    <t xml:space="preserve">Other points </t>
  </si>
  <si>
    <t xml:space="preserve">The applicant should complete and submit the Good Homes Alliance Early Stage Overheating Risk Tool. </t>
  </si>
  <si>
    <t xml:space="preserve">Move resolved comments under this section </t>
  </si>
  <si>
    <t>Received; SAP 10.2 proposed and nothing further required</t>
  </si>
  <si>
    <t>Received; SAP 10 proposed and nothing further required</t>
  </si>
  <si>
    <t>Received; SAP 2012 proposed and nothing further required</t>
  </si>
  <si>
    <t>Received; SAP 10.2 proposed but items still outstanding</t>
  </si>
  <si>
    <t>Received; SAP 10 proposed but items still outstanding</t>
  </si>
  <si>
    <t>Received; SAP 2012 proposed but items still outstanding</t>
  </si>
  <si>
    <t>Not yet received - applicant to submit and provide reference ---&gt;</t>
  </si>
  <si>
    <t>N/A</t>
  </si>
  <si>
    <t>Unhide Column F-I if Hybrid Application</t>
  </si>
  <si>
    <r>
      <t xml:space="preserve">Domestic </t>
    </r>
    <r>
      <rPr>
        <b/>
        <sz val="16"/>
        <color rgb="FFFF0000"/>
        <rFont val="Foundry Form Sans"/>
      </rPr>
      <t>(outline/detailed)</t>
    </r>
  </si>
  <si>
    <r>
      <t>Total residual regulated CO</t>
    </r>
    <r>
      <rPr>
        <b/>
        <vertAlign val="subscript"/>
        <sz val="11"/>
        <color theme="1"/>
        <rFont val="Foundry Form Sans"/>
      </rPr>
      <t>2</t>
    </r>
    <r>
      <rPr>
        <b/>
        <sz val="11"/>
        <color theme="1"/>
        <rFont val="Foundry Form Sans"/>
      </rPr>
      <t xml:space="preserve"> emissions</t>
    </r>
  </si>
  <si>
    <r>
      <t>Regulated CO</t>
    </r>
    <r>
      <rPr>
        <b/>
        <vertAlign val="subscript"/>
        <sz val="11"/>
        <color theme="1"/>
        <rFont val="Foundry Form Sans"/>
      </rPr>
      <t>2</t>
    </r>
    <r>
      <rPr>
        <b/>
        <sz val="11"/>
        <color theme="1"/>
        <rFont val="Foundry Form Sans"/>
      </rPr>
      <t xml:space="preserve"> emissions reductions</t>
    </r>
  </si>
  <si>
    <t>(tonnes per annum)</t>
  </si>
  <si>
    <t>(per cent)</t>
  </si>
  <si>
    <t xml:space="preserve">Baseline i.e. 2021 Building Regulations </t>
  </si>
  <si>
    <t xml:space="preserve">Baseline i.e. 2013 Building Regulations </t>
  </si>
  <si>
    <t>Energy Efficiency</t>
  </si>
  <si>
    <t>CHP</t>
  </si>
  <si>
    <t>Renewable energy</t>
  </si>
  <si>
    <t>Total</t>
  </si>
  <si>
    <r>
      <t xml:space="preserve">Non-domestic </t>
    </r>
    <r>
      <rPr>
        <b/>
        <sz val="16"/>
        <color rgb="FFFF0000"/>
        <rFont val="Foundry Form Sans"/>
      </rPr>
      <t>(outline/detailed)</t>
    </r>
  </si>
  <si>
    <r>
      <t xml:space="preserve">Carbon offsetting </t>
    </r>
    <r>
      <rPr>
        <b/>
        <sz val="16"/>
        <color rgb="FFFF0000"/>
        <rFont val="Foundry Form Sans"/>
      </rPr>
      <t xml:space="preserve">(outline/detailed) </t>
    </r>
  </si>
  <si>
    <t>Shortfall 
(tonnes per annum)</t>
  </si>
  <si>
    <t>Shortfall 
(£)</t>
  </si>
  <si>
    <t xml:space="preserve">Domestic </t>
  </si>
  <si>
    <t>Non-domestic</t>
  </si>
  <si>
    <t xml:space="preserve">Total </t>
  </si>
  <si>
    <t>Tottenham Hotspur Stadium</t>
  </si>
  <si>
    <t>2023/0586</t>
  </si>
  <si>
    <t>Martin Jones</t>
  </si>
  <si>
    <t>Haringey</t>
  </si>
  <si>
    <t>S73 Application</t>
  </si>
  <si>
    <t>Tottenham Hotspur Property Company Limited</t>
  </si>
  <si>
    <t>Buro Happold</t>
  </si>
  <si>
    <t>Energy Strategy Addendum</t>
  </si>
  <si>
    <t>Residential</t>
  </si>
  <si>
    <t>TBC</t>
  </si>
  <si>
    <t>units</t>
  </si>
  <si>
    <t>Hotel</t>
  </si>
  <si>
    <t>m²</t>
  </si>
  <si>
    <t>Domestic (detailed)</t>
  </si>
  <si>
    <t>Non-domestic (detailed)</t>
  </si>
  <si>
    <t xml:space="preserve">Carbon offsetting (detailed) </t>
  </si>
  <si>
    <r>
      <rPr>
        <sz val="11"/>
        <rFont val="Foundry Form Sans"/>
      </rPr>
      <t>The energy strategy could be compliant with the London Plan 2021 policies however, the applicant is required to submit the additional information to demonstrate policy compliance which has been requested below.</t>
    </r>
    <r>
      <rPr>
        <sz val="11"/>
        <color rgb="FFFF0000"/>
        <rFont val="Foundry Form Sans"/>
      </rPr>
      <t xml:space="preserve">
</t>
    </r>
    <r>
      <rPr>
        <sz val="11"/>
        <color theme="4"/>
        <rFont val="Foundry Form Sans"/>
      </rPr>
      <t xml:space="preserve">
</t>
    </r>
    <r>
      <rPr>
        <sz val="11"/>
        <rFont val="Foundry Form Sans"/>
      </rPr>
      <t xml:space="preserve">The applicant's response to GLA's energy comments should be provided directly within this Energy Memo. Any wider supporting material submitted should be referenced within the applicant's memo response. </t>
    </r>
  </si>
  <si>
    <t xml:space="preserve">The applicant should submit the GLA’s Carbon Emission Reporting spreadsheet in excel format. The applicant should ensure that all tabs are completed as per methodology on Introduction tab. </t>
  </si>
  <si>
    <t xml:space="preserve">Based on the information provided, the domestic element of the proposed development is estimated to achieve a reduction of 16.1 tonnes per annum (23%) in regulated CO2 emissions compared to a 2021 Building Regulations compliant development. The supporting TER and DER worksheets for all sample units should be provided. 
The applicant proposes a thermal bridging y-value of 0.01W/m2K. Within the modelling of the thermal bridging there are several values that have 0 psi. The applicant should confirm if this is due to the curtain walling and demonstrate that these have been included in the unitised curtain wall system U-Value calculation. </t>
  </si>
  <si>
    <r>
      <t>Based on the information provided, the non-domestic element of the proposed development is estimated to achieve a reduction of 2.8 tonnes per annum (6%) in regulated CO</t>
    </r>
    <r>
      <rPr>
        <sz val="8"/>
        <color theme="1"/>
        <rFont val="Foundry Form Sans"/>
      </rPr>
      <t>2</t>
    </r>
    <r>
      <rPr>
        <sz val="11"/>
        <color theme="1"/>
        <rFont val="Foundry Form Sans"/>
      </rPr>
      <t xml:space="preserve"> emissions compared to a 2021 Building Regulations compliant development. The applicant should provide the BRUKL output documents as these could not be located within the submission folder.
The applicant should note that the London Plan includes a target of a minimum 15% improvement on 2021 Building Regulations from energy efficiency which applicants should target. The applicant should therefore consider modelling additional energy efficiency measures to meet the EE target. </t>
    </r>
  </si>
  <si>
    <t>The results of the Dynamic Overheating Analysis, using the CIBSE TM59 methodology, demonstrate that all sample units comply with DSY1 assuming a g-value of 0.4-0.5 and mechanical cooling. The applicant has provided a scenario with windows unrestricted that demonstrates compliance with DSY1. The applicant should confirm the ventilation strategy and opening areas assumed for this scenario. The applicant has then suggested the use of active cooling throughout the residential part. 
Any cooling provision (both cooling capacity and number of units provided with cooling) should be minimised. The applicant should quantify the number of units that will require cooling and the expected cooling load associated. They should clarify whether all facades will be affected by noise restrictions or there are some that are passing (such as living rooms on the sample units provided. They should consider lower energy intensive active methods such as trim cooling peak lopping. The applicant should provide details on the set point and control strategy, to ensure that the system will not be used for comfort cooling.
The applicant has confirmed that the overheating assessment has taken account all the requirements and limits set out in Approved Document O. 
The applicant should also investigate the risk of overheating using the DSY 2 &amp; 3 weather files.</t>
  </si>
  <si>
    <t xml:space="preserve">For the non-domestic mechanically controlled areas, the area weighted average (MJ/m2) and total (MJ/year) cooling demand for the actual and notional building should be provided and the applicant should demonstrate that the actual building’s cooling demand is lower than the notional.
The applicant is encouraged to submit a Dynamic Overheating Analysis to assess the overheating risk on any hotel rooms to mitigate overheating passively. This should follow the CIBSE TM52 methodology for the London Design Summer Year 1 (DSY1) weather file: 2020s, High emission, 50% percentile scenario. The applicant is also encouraged to also investigate the risk of overheating using the DSY 2 &amp; 3 weather files. </t>
  </si>
  <si>
    <r>
      <t xml:space="preserve">The applicant is proposing a communal heat network supplied by a centralised energy centre. It should be confirmed that all apartments and non-domestic building uses will be connected to the heat network.
A drawing/schematic showing the route of the heat network linking all buildings/uses on the site has been provided alongside a drawing indicating the floor area, internal layout and location of the energy centre. 
The applicant has provided a commitment that the development is designed to allow future connection to a district heating network. This should include a single point of connection to the district heating network. This requirement is to be secured through a </t>
    </r>
    <r>
      <rPr>
        <b/>
        <u/>
        <sz val="11"/>
        <color theme="1"/>
        <rFont val="Foundry Form Sans"/>
      </rPr>
      <t>suitable condition or legal wording</t>
    </r>
    <r>
      <rPr>
        <sz val="11"/>
        <color theme="1"/>
        <rFont val="Foundry Form Sans"/>
      </rPr>
      <t>.
A drawing has been provided demonstrating space for heat exchangers in the energy centre/centres, and a safe-guarded pipe route to the site boundary. Since there is a vey strong opportunity to connect, a further more detailed drawing should be provided demonstrating the equipment and space allowance that will be made in consultation with Energetik.</t>
    </r>
  </si>
  <si>
    <t xml:space="preserve">As per comment 8 above connection to the proposed DHN should be prioritised. If the connection is not available the applicant should take into account the below. The applicant should propose one communal heat network supplied by one centralised energy centre. Justification should be given in terms of WLC for any demands not served by centralised heat pumps. 
Should heat pumps be proposed, further information on the heat pumps should be provided including: 
a. An estimate of the heating and/or cooling energy (MWh/annum) the heat pumps would provide to the development and the percentage of contribution to the site’s heat loads. They should demonstrate how the heat fraction from heat pump technologies has been maximised.
b. Details of the Seasonal Coefficient of Performance (SCOP) and/or Seasonal Energy Efficiency ratio (SEER) and how these have been calculated for the specific proposed system's operation. This should incorporate the expected heat source and heat distribution temperatures (for space heat and hot water)and the distribution loss factor, which should be calculated based on the above information and used for calculation purposes. </t>
  </si>
  <si>
    <t xml:space="preserve">The applicant has submitted a WLC assessment which will be reviewed separately; comments will be provided. The WLC assessment should be presented separately in excel using the GLA's WLC assessment template and should follow the GLA WLC guidance. The template and guidance are available here: https://www.london.gov.uk/what-we-do/planning/implementing-london-plan/london-plan-guidance/whole-life-cycle-carbon-assessments-guidance. Applicants will also be conditioned to submit a post-construction assessment to report on the development’s actual WLC emissions. </t>
  </si>
  <si>
    <r>
      <t xml:space="preserve">A commitment should be provided that the development will be designed to enable post construction monitoring and that the information set out in the ‘Be Seen’ guidance is submitted to the GLA’s portal at the appropriate reporting stages. This will be secured through </t>
    </r>
    <r>
      <rPr>
        <b/>
        <u/>
        <sz val="11"/>
        <color theme="1"/>
        <rFont val="Foundry Form Sans"/>
      </rPr>
      <t>suitable legal wording.</t>
    </r>
    <r>
      <rPr>
        <sz val="11"/>
        <color theme="1"/>
        <rFont val="Foundry Form Sans"/>
      </rPr>
      <t xml:space="preserve">
The 'Be Seen' reporting spreadsheet has been developed to enable development teams to capture all data offline before this is submitted via the webform. Once the planning stage CO2 emissions have been agreed with GLA, the applicant should confirm that the planning stage data has been submitted to GLA.</t>
    </r>
  </si>
  <si>
    <t xml:space="preserve">EUI and space heating demands should be provided. The applicant should confirm the methodology used for these calculations.
The applicant should provide commentary if the expected performance is higher than the reference values of Table 4 of GLA guidance.  </t>
  </si>
  <si>
    <t>The carbon dioxide savings of the non-domestic element fall short of the on-site target within the London Plan. 
The applicant should consider the scope for additional measures aimed at achieving further carbon reductions.</t>
  </si>
  <si>
    <t>The applicant should provide the relevant modelling output sheets (i.e. TER, DER, BRUKL) for all the different stages of the energy hierarchy.</t>
  </si>
  <si>
    <r>
      <t xml:space="preserve">The applicant has confirmed the carbon shortfall in tonnes CO2 and the associated carbon offset payment that will be made to the borough. The </t>
    </r>
    <r>
      <rPr>
        <b/>
        <u/>
        <sz val="11"/>
        <color theme="1"/>
        <rFont val="Foundry Form Sans"/>
      </rPr>
      <t>draft s106 agreement</t>
    </r>
    <r>
      <rPr>
        <sz val="11"/>
        <color theme="1"/>
        <rFont val="Foundry Form Sans"/>
      </rPr>
      <t xml:space="preserve"> should be submitted when available to evidence the carbon offset agreement with the borough.</t>
    </r>
  </si>
  <si>
    <t>The applicant is proposing to install PV panels. The applicant should provide the capacity (kWp), total net area (m2) and annual output (kWh) of the proposed PV array. A roof layout has been provided, however, it appears that there might be additional space for PV as lower roof areas have not been provided and the stairs overrun.
The applicant should reconsider the PV provision and the should provide a detailed roof layout demonstrating that the roof’s potential for a PV installation has been maximised and clearly outlining any constraints to the provision of further PV, such as plant space or solar insolation levels. The applicant is expected to situate PV on any green/brown roof areas using bio solar arrangement and should indicate how PV can be integrated with any amenity areas. 
The on-site savings from renewable energy technologies should be maximised regardless of the London Plan targets having been met.</t>
  </si>
  <si>
    <t>Compliant</t>
  </si>
  <si>
    <t>Received but items still outstanding</t>
  </si>
  <si>
    <t>Potential Compliance-Pending Information</t>
  </si>
  <si>
    <t>95% (waste heat)</t>
  </si>
  <si>
    <t>Received and Under Separate Consultation</t>
  </si>
  <si>
    <r>
      <t>The applicant has identified the Proposed Energetik district heating network within the vicinity of the development and is proposing to connect to the network. They have suggested that they have been engaging to discussions with Energetik since 2019 and the latest telephone conversation suggested that the DEN will be available on the heat on date of the development. The table shows that there is a connection and supply agreement for the residential and non-residential part. This should be provided.
Connection to the network should continue to be prioritised and further evidence of active two-way correspondence with the network operator should be provided. This must include for completeness the following: confirmation or otherwise from the network operator that the network has the capacity to serve the new development, together with supporting estimates of the CO</t>
    </r>
    <r>
      <rPr>
        <sz val="8"/>
        <color theme="1"/>
        <rFont val="Foundry Form Sans"/>
      </rPr>
      <t>2</t>
    </r>
    <r>
      <rPr>
        <sz val="11"/>
        <color theme="1"/>
        <rFont val="Foundry Form Sans"/>
      </rPr>
      <t xml:space="preserve"> emission factor, installation cost and timescales for connection. 
This connection is to be secured through a </t>
    </r>
    <r>
      <rPr>
        <b/>
        <u/>
        <sz val="11"/>
        <color theme="1"/>
        <rFont val="Foundry Form Sans"/>
      </rPr>
      <t>suitable condition or legal wording</t>
    </r>
    <r>
      <rPr>
        <sz val="11"/>
        <color theme="1"/>
        <rFont val="Foundry Form Sans"/>
      </rPr>
      <t xml:space="preserve">. The applicant should not that only technical feasibility should be included in the condition.
The applicant should be </t>
    </r>
    <r>
      <rPr>
        <b/>
        <u/>
        <sz val="11"/>
        <color theme="1"/>
        <rFont val="Foundry Form Sans"/>
      </rPr>
      <t>conditioned</t>
    </r>
    <r>
      <rPr>
        <sz val="11"/>
        <color theme="1"/>
        <rFont val="Foundry Form Sans"/>
      </rPr>
      <t xml:space="preserve"> to connect to the Proposed Energetik District Heating network and are required to continue discussions with Energetik to progress this connection. A draft connection agreement should be provided to the local authority prior to commencement of works onsite to demonstrate that a connection will be established by the developments heat on date.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</si>
</sst>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2">
    <font>
      <sz val="11"/>
      <color theme="1"/>
      <name val="Calibri"/>
      <family val="2"/>
      <scheme val="minor"/>
    </font>
    <font>
      <sz val="12"/>
      <color theme="1"/>
      <name val="Foundry Form Sans"/>
    </font>
    <font>
      <sz val="11"/>
      <color theme="1"/>
      <name val="Foundry Form Sans"/>
    </font>
    <font>
      <b/>
      <sz val="11"/>
      <color theme="1"/>
      <name val="Foundry Form Sans"/>
    </font>
    <font>
      <b/>
      <sz val="22"/>
      <color theme="1"/>
      <name val="Foundry Form Sans"/>
    </font>
    <font>
      <b/>
      <sz val="16"/>
      <color theme="1"/>
      <name val="Foundry Form Sans"/>
    </font>
    <font>
      <b/>
      <u/>
      <sz val="22"/>
      <color theme="1"/>
      <name val="Foundry Form Sans"/>
    </font>
    <font>
      <sz val="11"/>
      <color rgb="FFFF0000"/>
      <name val="Foundry Form Sans"/>
    </font>
    <font>
      <b/>
      <sz val="12"/>
      <color theme="1"/>
      <name val="Foundry Form Sans"/>
    </font>
    <font>
      <b/>
      <sz val="10"/>
      <name val="Foundry Form Sans"/>
    </font>
    <font>
      <b/>
      <vertAlign val="subscript"/>
      <sz val="11"/>
      <color theme="1"/>
      <name val="Foundry Form Sans"/>
    </font>
    <font>
      <sz val="11"/>
      <name val="Foundry Form Sans"/>
    </font>
    <font>
      <b/>
      <sz val="11"/>
      <name val="Foundry Form Sans"/>
    </font>
    <font>
      <sz val="11"/>
      <color theme="1"/>
      <name val="Calibri"/>
      <family val="2"/>
      <scheme val="minor"/>
    </font>
    <font>
      <b/>
      <u/>
      <sz val="11"/>
      <color theme="1"/>
      <name val="Foundry Form Sans"/>
    </font>
    <font>
      <sz val="8"/>
      <color theme="1"/>
      <name val="Foundry Form Sans"/>
    </font>
    <font>
      <b/>
      <sz val="11"/>
      <color theme="1"/>
      <name val="Calibri"/>
      <family val="2"/>
      <scheme val="minor"/>
    </font>
    <font>
      <sz val="11"/>
      <color theme="4"/>
      <name val="Foundry Form Sans"/>
    </font>
    <font>
      <b/>
      <sz val="11"/>
      <name val="Calibri"/>
      <family val="2"/>
      <scheme val="minor"/>
    </font>
    <font>
      <b/>
      <sz val="18"/>
      <color theme="1"/>
      <name val="Foundry Form Sans"/>
    </font>
    <font>
      <b/>
      <u/>
      <sz val="18"/>
      <color theme="1"/>
      <name val="Foundry Form Sans"/>
    </font>
    <font>
      <sz val="11"/>
      <color theme="0" tint="-0.14999847407452621"/>
      <name val="Foundry Form Sans"/>
    </font>
    <font>
      <b/>
      <sz val="11"/>
      <color theme="0"/>
      <name val="Calibri"/>
      <family val="2"/>
      <scheme val="minor"/>
    </font>
    <font>
      <b/>
      <sz val="11"/>
      <color theme="0"/>
      <name val="Foundry Form Sans"/>
    </font>
    <font>
      <sz val="11"/>
      <color theme="0"/>
      <name val="Calibri"/>
      <family val="2"/>
      <scheme val="minor"/>
    </font>
    <font>
      <sz val="11"/>
      <color theme="0"/>
      <name val="Foundry Form Sans"/>
    </font>
    <font>
      <b/>
      <sz val="16"/>
      <color rgb="FFFF0000"/>
      <name val="Foundry Form Sans"/>
    </font>
    <font>
      <i/>
      <sz val="9"/>
      <color theme="1"/>
      <name val="Foundry Form Sans"/>
    </font>
    <font>
      <i/>
      <sz val="8"/>
      <color theme="1"/>
      <name val="Foundry Form Sans"/>
    </font>
    <font>
      <b/>
      <sz val="11"/>
      <color theme="9"/>
      <name val="Calibri"/>
      <family val="2"/>
      <scheme val="minor"/>
    </font>
    <font>
      <sz val="11"/>
      <color rgb="FF00B050"/>
      <name val="Foundry Form Sans"/>
    </font>
    <font>
      <sz val="11"/>
      <color rgb="FF00B05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patternFill>
    </fill>
    <fill>
      <patternFill patternType="solid">
        <fgColor theme="1" tint="0.499984740745262"/>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4"/>
        <bgColor indexed="64"/>
      </patternFill>
    </fill>
  </fills>
  <borders count="4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9" fontId="13" fillId="0" borderId="0" applyFont="0" applyFill="0" applyBorder="0" applyAlignment="0" applyProtection="0"/>
    <xf numFmtId="0" fontId="13" fillId="4" borderId="14" applyNumberFormat="0" applyFont="0" applyAlignment="0" applyProtection="0"/>
  </cellStyleXfs>
  <cellXfs count="16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0" borderId="0" xfId="0" applyFont="1"/>
    <xf numFmtId="0" fontId="2" fillId="2" borderId="0" xfId="0" applyFont="1" applyFill="1"/>
    <xf numFmtId="0" fontId="4" fillId="2" borderId="0" xfId="0" applyFont="1" applyFill="1"/>
    <xf numFmtId="0" fontId="3" fillId="2" borderId="0" xfId="0" applyFont="1" applyFill="1"/>
    <xf numFmtId="0" fontId="2" fillId="2" borderId="0" xfId="0" applyFont="1" applyFill="1" applyAlignment="1">
      <alignment horizontal="left" wrapText="1"/>
    </xf>
    <xf numFmtId="0" fontId="5" fillId="2" borderId="0" xfId="0" applyFont="1" applyFill="1"/>
    <xf numFmtId="0" fontId="3" fillId="2" borderId="0" xfId="0" applyFont="1" applyFill="1" applyAlignment="1">
      <alignment horizontal="center"/>
    </xf>
    <xf numFmtId="0" fontId="2" fillId="2" borderId="1" xfId="0" applyFont="1" applyFill="1" applyBorder="1" applyAlignment="1">
      <alignment horizontal="right"/>
    </xf>
    <xf numFmtId="0" fontId="6" fillId="2" borderId="0" xfId="0" applyFont="1" applyFill="1"/>
    <xf numFmtId="0" fontId="2" fillId="0" borderId="0" xfId="0" applyFont="1" applyAlignment="1">
      <alignment horizontal="center" vertical="center"/>
    </xf>
    <xf numFmtId="0" fontId="0" fillId="2" borderId="0" xfId="0" applyFill="1"/>
    <xf numFmtId="0" fontId="1" fillId="2" borderId="2" xfId="0" applyFont="1" applyFill="1" applyBorder="1" applyAlignment="1">
      <alignment vertical="center" wrapText="1"/>
    </xf>
    <xf numFmtId="0" fontId="1" fillId="2" borderId="2"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8" fillId="2" borderId="0" xfId="0" applyFont="1" applyFill="1" applyAlignment="1">
      <alignment vertical="center" wrapText="1"/>
    </xf>
    <xf numFmtId="0" fontId="9" fillId="2" borderId="0" xfId="0" applyFont="1" applyFill="1" applyAlignment="1">
      <alignment horizontal="center" vertical="center" wrapText="1"/>
    </xf>
    <xf numFmtId="0" fontId="2" fillId="2" borderId="0" xfId="0" applyFont="1" applyFill="1" applyAlignment="1">
      <alignment horizontal="right" vertical="center" wrapText="1"/>
    </xf>
    <xf numFmtId="0" fontId="2" fillId="0" borderId="0" xfId="0" applyFont="1" applyAlignment="1">
      <alignment horizontal="left" vertical="center" wrapText="1"/>
    </xf>
    <xf numFmtId="0" fontId="8" fillId="2" borderId="2" xfId="0" applyFont="1" applyFill="1" applyBorder="1" applyAlignment="1">
      <alignment horizontal="center" vertical="center" wrapText="1"/>
    </xf>
    <xf numFmtId="0" fontId="2" fillId="2" borderId="5" xfId="0" applyFont="1" applyFill="1" applyBorder="1"/>
    <xf numFmtId="0" fontId="0" fillId="2" borderId="5" xfId="0" applyFill="1" applyBorder="1"/>
    <xf numFmtId="0" fontId="2" fillId="2" borderId="0" xfId="0" applyFont="1" applyFill="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2" fillId="0" borderId="6" xfId="0" applyFont="1" applyBorder="1" applyAlignment="1">
      <alignment horizontal="left" vertical="center" wrapText="1"/>
    </xf>
    <xf numFmtId="0" fontId="0" fillId="0" borderId="6" xfId="0" applyBorder="1" applyAlignment="1">
      <alignment horizontal="center" vertical="center"/>
    </xf>
    <xf numFmtId="0" fontId="0" fillId="0" borderId="6" xfId="0" applyBorder="1"/>
    <xf numFmtId="0" fontId="2" fillId="2" borderId="2" xfId="0" applyFont="1" applyFill="1" applyBorder="1" applyAlignment="1">
      <alignment vertical="center" wrapText="1"/>
    </xf>
    <xf numFmtId="0" fontId="11"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12" fillId="2" borderId="2" xfId="0" applyFont="1" applyFill="1" applyBorder="1" applyAlignment="1">
      <alignment horizontal="center" vertical="center" wrapText="1"/>
    </xf>
    <xf numFmtId="0" fontId="2" fillId="2" borderId="2" xfId="0" applyFont="1" applyFill="1" applyBorder="1"/>
    <xf numFmtId="0" fontId="3" fillId="3" borderId="6" xfId="0" applyFont="1" applyFill="1" applyBorder="1" applyAlignment="1">
      <alignment horizontal="left" vertical="center"/>
    </xf>
    <xf numFmtId="0" fontId="2" fillId="3" borderId="6" xfId="0" applyFont="1" applyFill="1" applyBorder="1" applyAlignment="1">
      <alignment horizontal="left" vertical="center" wrapText="1"/>
    </xf>
    <xf numFmtId="0" fontId="0" fillId="3" borderId="6" xfId="0" applyFill="1" applyBorder="1" applyAlignment="1">
      <alignment horizontal="center" vertical="center"/>
    </xf>
    <xf numFmtId="0" fontId="0" fillId="3" borderId="6" xfId="0" applyFill="1" applyBorder="1"/>
    <xf numFmtId="9" fontId="2" fillId="2" borderId="2" xfId="1" applyFont="1" applyFill="1" applyBorder="1" applyAlignment="1">
      <alignment horizontal="right" vertical="center" wrapText="1"/>
    </xf>
    <xf numFmtId="14" fontId="2" fillId="2" borderId="1" xfId="0" applyNumberFormat="1" applyFont="1" applyFill="1" applyBorder="1" applyAlignment="1">
      <alignment horizontal="right" vertical="center"/>
    </xf>
    <xf numFmtId="0" fontId="2" fillId="2" borderId="1" xfId="0" applyFont="1" applyFill="1" applyBorder="1" applyAlignment="1">
      <alignment horizontal="right" vertical="center"/>
    </xf>
    <xf numFmtId="0" fontId="3" fillId="0" borderId="0" xfId="0" applyFont="1" applyAlignment="1">
      <alignment horizontal="left" vertical="center"/>
    </xf>
    <xf numFmtId="0" fontId="0" fillId="2" borderId="0" xfId="0" applyFill="1" applyAlignment="1">
      <alignment horizontal="center" vertical="center" wrapText="1"/>
    </xf>
    <xf numFmtId="0" fontId="0" fillId="2" borderId="5" xfId="0" applyFill="1" applyBorder="1" applyAlignment="1">
      <alignment horizontal="center" vertical="center" wrapText="1"/>
    </xf>
    <xf numFmtId="0" fontId="3" fillId="0" borderId="0" xfId="0" applyFont="1" applyAlignment="1">
      <alignment horizontal="left" vertical="center" wrapText="1"/>
    </xf>
    <xf numFmtId="0" fontId="0" fillId="0" borderId="6" xfId="0" applyBorder="1" applyAlignment="1">
      <alignment horizontal="center" vertical="center" wrapText="1"/>
    </xf>
    <xf numFmtId="0" fontId="0" fillId="0" borderId="0" xfId="0" applyAlignment="1">
      <alignment wrapText="1"/>
    </xf>
    <xf numFmtId="0" fontId="0" fillId="3" borderId="6" xfId="0" applyFill="1" applyBorder="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0" fillId="0" borderId="0" xfId="0" applyAlignment="1">
      <alignment vertical="center" wrapText="1"/>
    </xf>
    <xf numFmtId="0" fontId="16" fillId="0" borderId="9" xfId="0" applyFont="1" applyBorder="1"/>
    <xf numFmtId="0" fontId="19" fillId="2" borderId="0" xfId="0" applyFont="1" applyFill="1" applyAlignment="1">
      <alignment horizontal="left" vertical="center"/>
    </xf>
    <xf numFmtId="0" fontId="16" fillId="0" borderId="11" xfId="0" applyFont="1" applyBorder="1"/>
    <xf numFmtId="0" fontId="21" fillId="0" borderId="0" xfId="0" applyFont="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center" vertical="center" wrapText="1"/>
    </xf>
    <xf numFmtId="0" fontId="3" fillId="0" borderId="6" xfId="0" applyFont="1" applyBorder="1" applyAlignment="1">
      <alignment horizontal="left" vertical="center"/>
    </xf>
    <xf numFmtId="0" fontId="3" fillId="2" borderId="2" xfId="0" applyFont="1" applyFill="1" applyBorder="1" applyAlignment="1">
      <alignment horizontal="center" vertical="center" wrapText="1"/>
    </xf>
    <xf numFmtId="0" fontId="3" fillId="0" borderId="0" xfId="0" applyFont="1" applyAlignment="1">
      <alignment horizontal="center" vertical="center"/>
    </xf>
    <xf numFmtId="0" fontId="16" fillId="0" borderId="22" xfId="0" applyFont="1" applyBorder="1"/>
    <xf numFmtId="0" fontId="23" fillId="5" borderId="15" xfId="0" applyFont="1" applyFill="1" applyBorder="1" applyAlignment="1">
      <alignment horizontal="center" vertical="center"/>
    </xf>
    <xf numFmtId="0" fontId="22" fillId="5" borderId="16"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3" fillId="5" borderId="23" xfId="0" applyFont="1" applyFill="1" applyBorder="1" applyAlignment="1">
      <alignment horizontal="center" vertical="center"/>
    </xf>
    <xf numFmtId="0" fontId="16" fillId="0" borderId="20" xfId="0" applyFont="1" applyBorder="1"/>
    <xf numFmtId="0" fontId="16" fillId="0" borderId="29" xfId="0" applyFont="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28" xfId="0" applyBorder="1" applyAlignment="1">
      <alignment horizontal="center" vertical="center" wrapText="1"/>
    </xf>
    <xf numFmtId="0" fontId="0" fillId="0" borderId="38" xfId="0" applyBorder="1" applyAlignment="1">
      <alignment horizontal="center" vertical="center" wrapText="1"/>
    </xf>
    <xf numFmtId="0" fontId="0" fillId="0" borderId="29" xfId="0" applyBorder="1" applyAlignment="1">
      <alignment horizontal="center" vertical="center" wrapText="1"/>
    </xf>
    <xf numFmtId="0" fontId="22" fillId="5" borderId="18" xfId="0" applyFont="1" applyFill="1" applyBorder="1" applyAlignment="1">
      <alignment wrapText="1"/>
    </xf>
    <xf numFmtId="0" fontId="3" fillId="5" borderId="24" xfId="0" applyFont="1" applyFill="1" applyBorder="1" applyAlignment="1">
      <alignment horizontal="center" vertical="center"/>
    </xf>
    <xf numFmtId="0" fontId="2" fillId="5" borderId="25"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5" borderId="33" xfId="0" applyFill="1" applyBorder="1" applyAlignment="1">
      <alignment horizontal="center" vertical="center" wrapText="1"/>
    </xf>
    <xf numFmtId="0" fontId="16" fillId="5" borderId="33" xfId="0" applyFont="1" applyFill="1" applyBorder="1" applyAlignment="1">
      <alignment horizontal="center" vertical="center" wrapText="1"/>
    </xf>
    <xf numFmtId="0" fontId="16" fillId="5" borderId="27" xfId="0" applyFont="1" applyFill="1" applyBorder="1"/>
    <xf numFmtId="0" fontId="3" fillId="5" borderId="35" xfId="0" applyFont="1" applyFill="1" applyBorder="1" applyAlignment="1">
      <alignment horizontal="center" vertical="center"/>
    </xf>
    <xf numFmtId="0" fontId="2" fillId="5" borderId="21"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0" fillId="5" borderId="29" xfId="0" applyFill="1" applyBorder="1" applyAlignment="1">
      <alignment horizontal="center" vertical="center" wrapText="1"/>
    </xf>
    <xf numFmtId="0" fontId="16" fillId="5" borderId="2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2" fillId="5" borderId="0" xfId="0" applyFont="1" applyFill="1" applyAlignment="1">
      <alignment horizontal="center" vertical="center" wrapText="1"/>
    </xf>
    <xf numFmtId="0" fontId="2" fillId="3" borderId="29" xfId="0" applyFont="1" applyFill="1" applyBorder="1" applyAlignment="1">
      <alignment horizontal="center" vertical="center" wrapText="1"/>
    </xf>
    <xf numFmtId="0" fontId="2" fillId="3" borderId="10" xfId="0" quotePrefix="1" applyFont="1" applyFill="1" applyBorder="1" applyAlignment="1">
      <alignment horizontal="center" vertical="center" wrapText="1"/>
    </xf>
    <xf numFmtId="0" fontId="23" fillId="6" borderId="15" xfId="0" applyFont="1" applyFill="1" applyBorder="1" applyAlignment="1">
      <alignment horizontal="center" vertical="center"/>
    </xf>
    <xf numFmtId="0" fontId="23" fillId="6" borderId="23" xfId="0" applyFont="1" applyFill="1" applyBorder="1" applyAlignment="1">
      <alignment horizontal="center" vertical="center"/>
    </xf>
    <xf numFmtId="0" fontId="22" fillId="6" borderId="16" xfId="0" applyFont="1" applyFill="1" applyBorder="1" applyAlignment="1">
      <alignment horizontal="center" vertical="center" wrapText="1"/>
    </xf>
    <xf numFmtId="0" fontId="22" fillId="6" borderId="18" xfId="0" applyFont="1" applyFill="1" applyBorder="1" applyAlignment="1">
      <alignment horizontal="center" vertical="center"/>
    </xf>
    <xf numFmtId="9" fontId="3" fillId="7" borderId="8" xfId="0" applyNumberFormat="1" applyFont="1" applyFill="1" applyBorder="1" applyAlignment="1">
      <alignment horizontal="center" vertical="center"/>
    </xf>
    <xf numFmtId="9" fontId="3" fillId="7" borderId="44" xfId="0" applyNumberFormat="1" applyFont="1" applyFill="1" applyBorder="1" applyAlignment="1">
      <alignment horizontal="center" vertical="center"/>
    </xf>
    <xf numFmtId="9" fontId="0" fillId="7" borderId="41" xfId="1" applyFont="1" applyFill="1" applyBorder="1" applyAlignment="1">
      <alignment horizontal="center" vertical="center" wrapText="1"/>
    </xf>
    <xf numFmtId="9" fontId="0" fillId="7" borderId="9" xfId="1" applyFont="1" applyFill="1" applyBorder="1" applyAlignment="1">
      <alignment horizontal="center" vertical="center"/>
    </xf>
    <xf numFmtId="9" fontId="3" fillId="7" borderId="10" xfId="0" applyNumberFormat="1" applyFont="1" applyFill="1" applyBorder="1" applyAlignment="1">
      <alignment horizontal="center" vertical="center"/>
    </xf>
    <xf numFmtId="9" fontId="3" fillId="7" borderId="45" xfId="0" applyNumberFormat="1" applyFont="1" applyFill="1" applyBorder="1" applyAlignment="1">
      <alignment horizontal="center" vertical="center"/>
    </xf>
    <xf numFmtId="9" fontId="0" fillId="7" borderId="2" xfId="1" applyFont="1" applyFill="1" applyBorder="1" applyAlignment="1">
      <alignment horizontal="center" vertical="center" wrapText="1"/>
    </xf>
    <xf numFmtId="9" fontId="0" fillId="7" borderId="11" xfId="1" applyFont="1" applyFill="1" applyBorder="1" applyAlignment="1">
      <alignment horizontal="center" vertical="center"/>
    </xf>
    <xf numFmtId="0" fontId="0" fillId="7" borderId="2" xfId="0" applyFill="1" applyBorder="1" applyAlignment="1">
      <alignment horizontal="center" vertical="center" wrapText="1"/>
    </xf>
    <xf numFmtId="0" fontId="0" fillId="7" borderId="11" xfId="0" applyFill="1" applyBorder="1" applyAlignment="1">
      <alignment horizontal="center" vertical="center"/>
    </xf>
    <xf numFmtId="0" fontId="3" fillId="7" borderId="10" xfId="0" applyFont="1" applyFill="1" applyBorder="1" applyAlignment="1">
      <alignment horizontal="center" vertical="center"/>
    </xf>
    <xf numFmtId="0" fontId="3" fillId="7" borderId="45" xfId="0" applyFont="1" applyFill="1" applyBorder="1" applyAlignment="1">
      <alignment horizontal="center" vertical="center"/>
    </xf>
    <xf numFmtId="9" fontId="0" fillId="7" borderId="2" xfId="0" applyNumberFormat="1" applyFill="1" applyBorder="1" applyAlignment="1">
      <alignment horizontal="center" vertical="center" wrapText="1"/>
    </xf>
    <xf numFmtId="0" fontId="3" fillId="7" borderId="12" xfId="0" applyFont="1" applyFill="1" applyBorder="1" applyAlignment="1">
      <alignment horizontal="center" vertical="center"/>
    </xf>
    <xf numFmtId="0" fontId="25" fillId="8" borderId="39" xfId="0" applyFont="1" applyFill="1" applyBorder="1" applyAlignment="1">
      <alignment horizontal="center" vertical="center"/>
    </xf>
    <xf numFmtId="0" fontId="25" fillId="8" borderId="46" xfId="0" applyFont="1" applyFill="1" applyBorder="1" applyAlignment="1">
      <alignment horizontal="center" vertical="center"/>
    </xf>
    <xf numFmtId="0" fontId="27" fillId="2" borderId="0" xfId="0" applyFont="1" applyFill="1"/>
    <xf numFmtId="0" fontId="0" fillId="7" borderId="42" xfId="0" applyFill="1" applyBorder="1" applyAlignment="1">
      <alignment vertical="center" wrapText="1"/>
    </xf>
    <xf numFmtId="164" fontId="0" fillId="7" borderId="2" xfId="0" applyNumberFormat="1" applyFill="1" applyBorder="1" applyAlignment="1">
      <alignment horizontal="center" vertical="center" wrapText="1"/>
    </xf>
    <xf numFmtId="3" fontId="0" fillId="7" borderId="2" xfId="0" applyNumberFormat="1" applyFill="1" applyBorder="1" applyAlignment="1">
      <alignment horizontal="center" vertical="center" wrapText="1"/>
    </xf>
    <xf numFmtId="0" fontId="16" fillId="0" borderId="26" xfId="0" applyFont="1" applyBorder="1"/>
    <xf numFmtId="0" fontId="16" fillId="0" borderId="13" xfId="0" applyFont="1" applyBorder="1"/>
    <xf numFmtId="0" fontId="16" fillId="5" borderId="22" xfId="0" applyFont="1" applyFill="1" applyBorder="1"/>
    <xf numFmtId="0" fontId="16" fillId="0" borderId="27" xfId="0" applyFont="1" applyBorder="1"/>
    <xf numFmtId="0" fontId="29" fillId="0" borderId="0" xfId="0" applyFont="1" applyAlignment="1">
      <alignment horizontal="center" vertical="center" wrapText="1"/>
    </xf>
    <xf numFmtId="0" fontId="30" fillId="0" borderId="6" xfId="0" applyFont="1" applyBorder="1" applyAlignment="1">
      <alignment horizontal="left" vertical="center" wrapText="1"/>
    </xf>
    <xf numFmtId="0" fontId="31" fillId="0" borderId="6" xfId="0" applyFont="1" applyBorder="1" applyAlignment="1">
      <alignment horizontal="center" vertical="center" wrapText="1"/>
    </xf>
    <xf numFmtId="0" fontId="31" fillId="0" borderId="6" xfId="0" applyFont="1" applyBorder="1" applyAlignment="1">
      <alignment horizontal="center" vertical="center"/>
    </xf>
    <xf numFmtId="0" fontId="31" fillId="0" borderId="6" xfId="0" applyFont="1" applyBorder="1"/>
    <xf numFmtId="0" fontId="3" fillId="7" borderId="7" xfId="0" applyFont="1" applyFill="1" applyBorder="1" applyAlignment="1">
      <alignment horizontal="center" vertical="center"/>
    </xf>
    <xf numFmtId="0" fontId="12" fillId="7" borderId="10" xfId="0" applyFont="1" applyFill="1" applyBorder="1" applyAlignment="1">
      <alignment horizontal="center" vertical="center"/>
    </xf>
    <xf numFmtId="0" fontId="12" fillId="7" borderId="43" xfId="0" applyFont="1" applyFill="1" applyBorder="1" applyAlignment="1">
      <alignment horizontal="center" vertical="center"/>
    </xf>
    <xf numFmtId="0" fontId="2" fillId="2" borderId="1" xfId="0" applyFont="1" applyFill="1" applyBorder="1" applyAlignment="1">
      <alignment horizontal="right" vertical="center" wrapText="1"/>
    </xf>
    <xf numFmtId="0" fontId="5" fillId="2" borderId="0" xfId="0" applyFont="1" applyFill="1" applyAlignment="1">
      <alignment horizontal="left"/>
    </xf>
    <xf numFmtId="0" fontId="19" fillId="4" borderId="14" xfId="2" applyFont="1" applyAlignment="1">
      <alignment horizontal="left" vertical="center"/>
    </xf>
    <xf numFmtId="0" fontId="2" fillId="0" borderId="0" xfId="0" applyFont="1" applyAlignment="1">
      <alignment horizontal="center" vertical="center" wrapText="1"/>
    </xf>
    <xf numFmtId="0" fontId="2" fillId="3" borderId="10" xfId="0" quotePrefix="1"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4" fillId="8" borderId="40" xfId="0" applyFont="1" applyFill="1" applyBorder="1" applyAlignment="1">
      <alignment horizontal="center" vertical="center" wrapText="1"/>
    </xf>
    <xf numFmtId="0" fontId="24" fillId="8" borderId="3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3" fillId="0" borderId="6" xfId="0" applyFont="1" applyBorder="1" applyAlignment="1">
      <alignment horizontal="left" vertical="center"/>
    </xf>
    <xf numFmtId="0" fontId="3" fillId="3" borderId="30"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3" borderId="30"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31" xfId="0" applyFont="1" applyFill="1" applyBorder="1" applyAlignment="1">
      <alignment horizontal="center" vertical="center"/>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0" fillId="7" borderId="42" xfId="0" applyFill="1" applyBorder="1" applyAlignment="1">
      <alignment horizontal="center" vertical="center" wrapText="1"/>
    </xf>
    <xf numFmtId="0" fontId="0" fillId="7" borderId="28" xfId="0"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5" xfId="0" quotePrefix="1" applyFont="1" applyFill="1" applyBorder="1" applyAlignment="1">
      <alignment horizontal="center" vertical="center" wrapText="1"/>
    </xf>
    <xf numFmtId="0" fontId="2" fillId="3" borderId="25" xfId="0" quotePrefix="1" applyFont="1" applyFill="1" applyBorder="1" applyAlignment="1">
      <alignment horizontal="center" vertical="center" wrapText="1"/>
    </xf>
    <xf numFmtId="0" fontId="2" fillId="3" borderId="19" xfId="0" quotePrefix="1" applyFont="1" applyFill="1" applyBorder="1" applyAlignment="1">
      <alignment horizontal="center" vertical="center" wrapText="1"/>
    </xf>
    <xf numFmtId="0" fontId="3"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28" fillId="2" borderId="0" xfId="0" applyFont="1" applyFill="1" applyAlignment="1">
      <alignment horizontal="center" wrapText="1"/>
    </xf>
    <xf numFmtId="0" fontId="28" fillId="2" borderId="5" xfId="0" applyFont="1" applyFill="1" applyBorder="1" applyAlignment="1">
      <alignment horizontal="center" wrapText="1"/>
    </xf>
  </cellXfs>
  <cellStyles count="3">
    <cellStyle name="Normal" xfId="0" builtinId="0"/>
    <cellStyle name="Note" xfId="2" builtinId="10"/>
    <cellStyle name="Percent" xfId="1" builtinId="5"/>
  </cellStyles>
  <dxfs count="39">
    <dxf>
      <font>
        <b/>
        <i val="0"/>
        <color rgb="FFFF0000"/>
      </font>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theme="0"/>
      </font>
      <fill>
        <patternFill>
          <bgColor rgb="FF00B050"/>
        </patternFill>
      </fill>
    </dxf>
    <dxf>
      <font>
        <color theme="0"/>
      </font>
      <fill>
        <patternFill>
          <bgColor rgb="FFFF0000"/>
        </patternFill>
      </fill>
    </dxf>
    <dxf>
      <font>
        <color theme="0"/>
      </font>
      <fill>
        <patternFill>
          <bgColor theme="7"/>
        </patternFill>
      </fill>
    </dxf>
    <dxf>
      <font>
        <color theme="0"/>
      </font>
      <fill>
        <patternFill>
          <bgColor theme="5"/>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theme="1" tint="0.499984740745262"/>
      </font>
      <fill>
        <patternFill>
          <bgColor theme="0" tint="-0.14996795556505021"/>
        </patternFill>
      </fill>
    </dxf>
  </dxfs>
  <tableStyles count="0" defaultTableStyle="TableStyleMedium2" defaultPivotStyle="PivotStyleLight16"/>
  <colors>
    <mruColors>
      <color rgb="FFFFEB9C"/>
      <color rgb="FF9C5700"/>
      <color rgb="FFC6EFCE"/>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166688</xdr:rowOff>
    </xdr:to>
    <xdr:pic>
      <xdr:nvPicPr>
        <xdr:cNvPr id="2" name="Picture 1">
          <a:extLst>
            <a:ext uri="{FF2B5EF4-FFF2-40B4-BE49-F238E27FC236}">
              <a16:creationId xmlns:a16="http://schemas.microsoft.com/office/drawing/2014/main" id="{A1243CE6-DC3A-49E2-B618-69F45206A7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33350"/>
          <a:ext cx="3657600" cy="204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68036</xdr:colOff>
      <xdr:row>0</xdr:row>
      <xdr:rowOff>108857</xdr:rowOff>
    </xdr:from>
    <xdr:to>
      <xdr:col>1</xdr:col>
      <xdr:colOff>2877911</xdr:colOff>
      <xdr:row>1</xdr:row>
      <xdr:rowOff>94459</xdr:rowOff>
    </xdr:to>
    <xdr:pic>
      <xdr:nvPicPr>
        <xdr:cNvPr id="4" name="Picture 3">
          <a:extLst>
            <a:ext uri="{FF2B5EF4-FFF2-40B4-BE49-F238E27FC236}">
              <a16:creationId xmlns:a16="http://schemas.microsoft.com/office/drawing/2014/main" id="{9E504136-56BE-4EEA-B9C4-C33FC00BC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6" y="108857"/>
          <a:ext cx="3531054" cy="176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0</xdr:row>
      <xdr:rowOff>114300</xdr:rowOff>
    </xdr:from>
    <xdr:to>
      <xdr:col>2</xdr:col>
      <xdr:colOff>742950</xdr:colOff>
      <xdr:row>1</xdr:row>
      <xdr:rowOff>99902</xdr:rowOff>
    </xdr:to>
    <xdr:pic>
      <xdr:nvPicPr>
        <xdr:cNvPr id="2" name="Picture 1">
          <a:extLst>
            <a:ext uri="{FF2B5EF4-FFF2-40B4-BE49-F238E27FC236}">
              <a16:creationId xmlns:a16="http://schemas.microsoft.com/office/drawing/2014/main" id="{B36F7B4A-26FB-43FC-9800-FE94A22407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300"/>
          <a:ext cx="3533775" cy="176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workbookViewId="0">
      <selection activeCell="J13" sqref="J13"/>
    </sheetView>
  </sheetViews>
  <sheetFormatPr defaultColWidth="9.07421875" defaultRowHeight="14.15"/>
  <cols>
    <col min="1" max="1" width="27.4609375" style="4" customWidth="1"/>
    <col min="2" max="2" width="38.84375" style="4" customWidth="1"/>
    <col min="3" max="16384" width="9.07421875" style="4"/>
  </cols>
  <sheetData>
    <row r="2" spans="1:2" s="22" customFormat="1" ht="19.399999999999999" customHeight="1"/>
    <row r="4" spans="1:2" s="5" customFormat="1" ht="27.45">
      <c r="A4" s="11" t="s">
        <v>0</v>
      </c>
      <c r="B4" s="11"/>
    </row>
    <row r="6" spans="1:2" s="6" customFormat="1" ht="20.149999999999999">
      <c r="A6" s="132" t="s">
        <v>1</v>
      </c>
      <c r="B6" s="132"/>
    </row>
    <row r="7" spans="1:2">
      <c r="A7" s="4" t="s">
        <v>2</v>
      </c>
      <c r="B7" s="40">
        <v>45181</v>
      </c>
    </row>
    <row r="8" spans="1:2">
      <c r="A8" s="4" t="s">
        <v>3</v>
      </c>
      <c r="B8" s="41" t="s">
        <v>125</v>
      </c>
    </row>
    <row r="9" spans="1:2">
      <c r="A9" s="4" t="s">
        <v>4</v>
      </c>
      <c r="B9" s="41" t="s">
        <v>126</v>
      </c>
    </row>
    <row r="10" spans="1:2">
      <c r="A10" s="4" t="s">
        <v>5</v>
      </c>
      <c r="B10" s="41" t="s">
        <v>127</v>
      </c>
    </row>
    <row r="11" spans="1:2">
      <c r="A11" s="4" t="s">
        <v>6</v>
      </c>
      <c r="B11" s="41" t="s">
        <v>128</v>
      </c>
    </row>
    <row r="12" spans="1:2" ht="31.5" customHeight="1">
      <c r="A12" s="7" t="s">
        <v>7</v>
      </c>
      <c r="B12" s="41" t="s">
        <v>129</v>
      </c>
    </row>
    <row r="13" spans="1:2" ht="28.3">
      <c r="A13" s="4" t="s">
        <v>8</v>
      </c>
      <c r="B13" s="131" t="s">
        <v>130</v>
      </c>
    </row>
    <row r="14" spans="1:2">
      <c r="A14" s="4" t="s">
        <v>9</v>
      </c>
      <c r="B14" s="41" t="s">
        <v>131</v>
      </c>
    </row>
    <row r="15" spans="1:2">
      <c r="A15" s="4" t="s">
        <v>10</v>
      </c>
      <c r="B15" s="41" t="s">
        <v>132</v>
      </c>
    </row>
    <row r="16" spans="1:2">
      <c r="A16" s="4" t="s">
        <v>11</v>
      </c>
      <c r="B16" s="40">
        <v>45140</v>
      </c>
    </row>
    <row r="18" spans="1:3" s="8" customFormat="1" ht="20.149999999999999">
      <c r="A18" s="132" t="s">
        <v>12</v>
      </c>
      <c r="B18" s="132"/>
    </row>
    <row r="19" spans="1:3">
      <c r="A19" s="6" t="s">
        <v>13</v>
      </c>
      <c r="B19" s="9" t="s">
        <v>14</v>
      </c>
    </row>
    <row r="20" spans="1:3">
      <c r="A20" s="7" t="s">
        <v>133</v>
      </c>
      <c r="B20" s="10" t="s">
        <v>134</v>
      </c>
      <c r="C20" s="4" t="s">
        <v>135</v>
      </c>
    </row>
    <row r="21" spans="1:3">
      <c r="A21" s="4" t="s">
        <v>136</v>
      </c>
      <c r="B21" s="10" t="s">
        <v>134</v>
      </c>
      <c r="C21" s="4" t="s">
        <v>137</v>
      </c>
    </row>
    <row r="22" spans="1:3">
      <c r="A22" s="7"/>
      <c r="B22" s="10"/>
    </row>
  </sheetData>
  <mergeCells count="2">
    <mergeCell ref="A6:B6"/>
    <mergeCell ref="A18:B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2"/>
  <sheetViews>
    <sheetView tabSelected="1" topLeftCell="A33" zoomScale="90" zoomScaleNormal="90" workbookViewId="0">
      <selection activeCell="B68" sqref="B68"/>
    </sheetView>
  </sheetViews>
  <sheetFormatPr defaultRowHeight="14.6"/>
  <cols>
    <col min="1" max="1" width="10.53515625" style="12" customWidth="1"/>
    <col min="2" max="2" width="125" style="12" customWidth="1"/>
    <col min="3" max="3" width="36.53515625" style="2" customWidth="1"/>
    <col min="4" max="4" width="55" style="2" customWidth="1"/>
    <col min="5" max="5" width="52.53515625" style="1" customWidth="1"/>
    <col min="6" max="6" width="52.53515625" customWidth="1"/>
    <col min="7" max="7" width="28.53515625" customWidth="1"/>
    <col min="8" max="8" width="18" customWidth="1"/>
  </cols>
  <sheetData>
    <row r="1" spans="1:7" s="13" customFormat="1">
      <c r="A1" s="24"/>
      <c r="B1" s="24"/>
      <c r="C1" s="43"/>
      <c r="D1" s="43"/>
      <c r="E1" s="25"/>
    </row>
    <row r="2" spans="1:7" s="23" customFormat="1">
      <c r="A2" s="56"/>
      <c r="B2" s="56"/>
      <c r="C2" s="44"/>
      <c r="D2" s="44"/>
      <c r="E2" s="26"/>
    </row>
    <row r="3" spans="1:7" s="13" customFormat="1">
      <c r="A3" s="24"/>
      <c r="B3" s="24"/>
      <c r="C3" s="43"/>
      <c r="D3" s="43"/>
      <c r="E3" s="25"/>
    </row>
    <row r="4" spans="1:7" s="133" customFormat="1" ht="22.75">
      <c r="A4" s="133" t="s">
        <v>17</v>
      </c>
    </row>
    <row r="5" spans="1:7" s="53" customFormat="1" ht="23.15" thickBot="1"/>
    <row r="6" spans="1:7" s="13" customFormat="1" ht="33" customHeight="1" thickBot="1">
      <c r="A6" s="24"/>
      <c r="B6" s="62" t="s">
        <v>18</v>
      </c>
      <c r="C6" s="62" t="s">
        <v>19</v>
      </c>
      <c r="D6" s="65" t="s">
        <v>20</v>
      </c>
      <c r="E6" s="63" t="s">
        <v>21</v>
      </c>
      <c r="F6" s="64" t="s">
        <v>22</v>
      </c>
      <c r="G6" s="73" t="s">
        <v>23</v>
      </c>
    </row>
    <row r="7" spans="1:7" s="13" customFormat="1" ht="34.75" thickBot="1">
      <c r="A7" s="24"/>
      <c r="B7" s="91" t="s">
        <v>24</v>
      </c>
      <c r="C7" s="85" t="s">
        <v>25</v>
      </c>
      <c r="D7" s="93" t="s">
        <v>26</v>
      </c>
      <c r="E7" s="72" t="s">
        <v>105</v>
      </c>
      <c r="F7" s="67" t="s">
        <v>156</v>
      </c>
      <c r="G7" s="61" t="str">
        <f>IFERROR(#REF!,"")</f>
        <v/>
      </c>
    </row>
    <row r="8" spans="1:7" s="13" customFormat="1" ht="7.5" customHeight="1" thickBot="1">
      <c r="A8" s="24"/>
      <c r="B8" s="74"/>
      <c r="C8" s="75"/>
      <c r="D8" s="92"/>
      <c r="E8" s="77"/>
      <c r="F8" s="78"/>
      <c r="G8" s="79"/>
    </row>
    <row r="9" spans="1:7" s="13" customFormat="1">
      <c r="A9" s="24"/>
      <c r="B9" s="144" t="s">
        <v>27</v>
      </c>
      <c r="C9" s="155" t="s">
        <v>28</v>
      </c>
      <c r="D9" s="86" t="s">
        <v>29</v>
      </c>
      <c r="E9" s="68" t="s">
        <v>157</v>
      </c>
      <c r="F9" s="149" t="s">
        <v>158</v>
      </c>
      <c r="G9" s="52" t="str">
        <f>IFERROR(A61,"")&amp;","&amp;IFERROR(A62,"")</f>
        <v>3,4</v>
      </c>
    </row>
    <row r="10" spans="1:7" s="13" customFormat="1">
      <c r="A10" s="24"/>
      <c r="B10" s="145"/>
      <c r="C10" s="156"/>
      <c r="D10" s="87" t="s">
        <v>30</v>
      </c>
      <c r="E10" s="71" t="s">
        <v>157</v>
      </c>
      <c r="F10" s="150"/>
      <c r="G10" s="66" t="str">
        <f>IFERROR(A65,"")&amp;","&amp;IFERROR(A66,"")</f>
        <v>6,7</v>
      </c>
    </row>
    <row r="11" spans="1:7" s="13" customFormat="1">
      <c r="A11" s="24"/>
      <c r="B11" s="145"/>
      <c r="C11" s="156"/>
      <c r="D11" s="87" t="s">
        <v>31</v>
      </c>
      <c r="E11" s="71" t="s">
        <v>157</v>
      </c>
      <c r="F11" s="150"/>
      <c r="G11" s="66" t="str">
        <f>IFERROR(A61,"")&amp;","&amp;IFERROR(A62,"")</f>
        <v>3,4</v>
      </c>
    </row>
    <row r="12" spans="1:7" s="13" customFormat="1" ht="29.15">
      <c r="A12" s="24"/>
      <c r="B12" s="145"/>
      <c r="C12" s="157"/>
      <c r="D12" s="87" t="s">
        <v>32</v>
      </c>
      <c r="E12" s="71" t="s">
        <v>104</v>
      </c>
      <c r="F12" s="150"/>
      <c r="G12" s="66">
        <f>IFERROR(A78,"")</f>
        <v>14</v>
      </c>
    </row>
    <row r="13" spans="1:7" s="13" customFormat="1">
      <c r="A13" s="24"/>
      <c r="B13" s="145"/>
      <c r="C13" s="94" t="s">
        <v>33</v>
      </c>
      <c r="D13" s="87" t="s">
        <v>34</v>
      </c>
      <c r="E13" s="71" t="s">
        <v>157</v>
      </c>
      <c r="F13" s="150"/>
      <c r="G13" s="66" t="str">
        <f>IFERROR(A68,"")&amp;","&amp;IFERROR(A69,"")</f>
        <v>8,9</v>
      </c>
    </row>
    <row r="14" spans="1:7" s="13" customFormat="1">
      <c r="A14" s="24"/>
      <c r="B14" s="145"/>
      <c r="C14" s="135" t="s">
        <v>35</v>
      </c>
      <c r="D14" s="87" t="s">
        <v>36</v>
      </c>
      <c r="E14" s="71" t="s">
        <v>157</v>
      </c>
      <c r="F14" s="150"/>
      <c r="G14" s="66">
        <f>IFERROR(A71,"")</f>
        <v>10</v>
      </c>
    </row>
    <row r="15" spans="1:7" s="13" customFormat="1" ht="29.15">
      <c r="A15" s="24"/>
      <c r="B15" s="145"/>
      <c r="C15" s="135"/>
      <c r="D15" s="87" t="s">
        <v>37</v>
      </c>
      <c r="E15" s="71" t="s">
        <v>104</v>
      </c>
      <c r="F15" s="150"/>
      <c r="G15" s="66">
        <f>IFERROR(A71,"")</f>
        <v>10</v>
      </c>
    </row>
    <row r="16" spans="1:7" s="13" customFormat="1">
      <c r="A16" s="24"/>
      <c r="B16" s="145"/>
      <c r="C16" s="135"/>
      <c r="D16" s="87" t="s">
        <v>38</v>
      </c>
      <c r="E16" s="71" t="s">
        <v>105</v>
      </c>
      <c r="F16" s="150"/>
      <c r="G16" s="66">
        <f>IFERROR(A72,"")</f>
        <v>11</v>
      </c>
    </row>
    <row r="17" spans="1:7" s="13" customFormat="1">
      <c r="A17" s="24"/>
      <c r="B17" s="145"/>
      <c r="C17" s="154" t="s">
        <v>39</v>
      </c>
      <c r="D17" s="87" t="s">
        <v>40</v>
      </c>
      <c r="E17" s="69" t="s">
        <v>98</v>
      </c>
      <c r="F17" s="150"/>
      <c r="G17" s="54"/>
    </row>
    <row r="18" spans="1:7" s="13" customFormat="1" ht="29.15">
      <c r="A18" s="24"/>
      <c r="B18" s="145"/>
      <c r="C18" s="154"/>
      <c r="D18" s="87" t="s">
        <v>41</v>
      </c>
      <c r="E18" s="69" t="s">
        <v>104</v>
      </c>
      <c r="F18" s="150"/>
      <c r="G18" s="54">
        <f>IFERROR(A59,"")</f>
        <v>2</v>
      </c>
    </row>
    <row r="19" spans="1:7" s="13" customFormat="1">
      <c r="A19" s="24"/>
      <c r="B19" s="145"/>
      <c r="C19" s="154"/>
      <c r="D19" s="87" t="s">
        <v>42</v>
      </c>
      <c r="E19" s="69" t="s">
        <v>157</v>
      </c>
      <c r="F19" s="150"/>
      <c r="G19" s="54">
        <f>IFERROR(A82,"")</f>
        <v>17</v>
      </c>
    </row>
    <row r="20" spans="1:7" s="13" customFormat="1">
      <c r="A20" s="24"/>
      <c r="B20" s="145"/>
      <c r="C20" s="154"/>
      <c r="D20" s="87" t="s">
        <v>43</v>
      </c>
      <c r="E20" s="69" t="s">
        <v>157</v>
      </c>
      <c r="F20" s="150"/>
      <c r="G20" s="54">
        <f>IFERROR(A80,"")</f>
        <v>15</v>
      </c>
    </row>
    <row r="21" spans="1:7" s="13" customFormat="1" ht="29.15">
      <c r="A21" s="24"/>
      <c r="B21" s="145"/>
      <c r="C21" s="88" t="s">
        <v>44</v>
      </c>
      <c r="D21" s="87" t="s">
        <v>45</v>
      </c>
      <c r="E21" s="69" t="s">
        <v>104</v>
      </c>
      <c r="F21" s="150"/>
      <c r="G21" s="54">
        <f>IFERROR(A81,"")</f>
        <v>16</v>
      </c>
    </row>
    <row r="22" spans="1:7" s="13" customFormat="1" ht="29.15">
      <c r="A22" s="24"/>
      <c r="B22" s="145"/>
      <c r="C22" s="136" t="s">
        <v>46</v>
      </c>
      <c r="D22" s="87" t="s">
        <v>47</v>
      </c>
      <c r="E22" s="69" t="s">
        <v>104</v>
      </c>
      <c r="F22" s="150"/>
      <c r="G22" s="54">
        <f>IFERROR(A76,"")</f>
        <v>13</v>
      </c>
    </row>
    <row r="23" spans="1:7" s="13" customFormat="1" ht="29.15">
      <c r="A23" s="24"/>
      <c r="B23" s="145"/>
      <c r="C23" s="142"/>
      <c r="D23" s="87" t="s">
        <v>48</v>
      </c>
      <c r="E23" s="69" t="s">
        <v>104</v>
      </c>
      <c r="F23" s="150"/>
      <c r="G23" s="54">
        <f>IFERROR(A76,"")</f>
        <v>13</v>
      </c>
    </row>
    <row r="24" spans="1:7" s="13" customFormat="1" ht="7.5" customHeight="1" thickBot="1">
      <c r="A24" s="24"/>
      <c r="B24" s="74"/>
      <c r="C24" s="75"/>
      <c r="D24" s="76"/>
      <c r="E24" s="77"/>
      <c r="F24" s="78"/>
      <c r="G24" s="79"/>
    </row>
    <row r="25" spans="1:7" s="13" customFormat="1">
      <c r="A25" s="24"/>
      <c r="B25" s="146" t="s">
        <v>49</v>
      </c>
      <c r="C25" s="141" t="s">
        <v>50</v>
      </c>
      <c r="D25" s="86" t="s">
        <v>51</v>
      </c>
      <c r="E25" s="68" t="s">
        <v>157</v>
      </c>
      <c r="F25" s="149" t="s">
        <v>158</v>
      </c>
      <c r="G25" s="119">
        <f>IFERROR(A68,"")</f>
        <v>8</v>
      </c>
    </row>
    <row r="26" spans="1:7" s="13" customFormat="1">
      <c r="A26" s="24"/>
      <c r="B26" s="147"/>
      <c r="C26" s="142"/>
      <c r="D26" s="87" t="s">
        <v>52</v>
      </c>
      <c r="E26" s="69" t="s">
        <v>157</v>
      </c>
      <c r="F26" s="150"/>
      <c r="G26" s="119">
        <f>IFERROR(A69,"")</f>
        <v>9</v>
      </c>
    </row>
    <row r="27" spans="1:7" s="13" customFormat="1">
      <c r="A27" s="24"/>
      <c r="B27" s="147"/>
      <c r="C27" s="136" t="s">
        <v>53</v>
      </c>
      <c r="D27" s="87" t="s">
        <v>54</v>
      </c>
      <c r="E27" s="69" t="s">
        <v>157</v>
      </c>
      <c r="F27" s="150"/>
      <c r="G27" s="119">
        <f>IFERROR(A69,"")</f>
        <v>9</v>
      </c>
    </row>
    <row r="28" spans="1:7" s="13" customFormat="1" ht="29.15">
      <c r="A28" s="24"/>
      <c r="B28" s="147"/>
      <c r="C28" s="137"/>
      <c r="D28" s="87" t="s">
        <v>55</v>
      </c>
      <c r="E28" s="69" t="s">
        <v>104</v>
      </c>
      <c r="F28" s="150"/>
      <c r="G28" s="119">
        <f>IFERROR(A69,"")</f>
        <v>9</v>
      </c>
    </row>
    <row r="29" spans="1:7" s="13" customFormat="1" ht="29.6" thickBot="1">
      <c r="A29" s="24"/>
      <c r="B29" s="148"/>
      <c r="C29" s="138"/>
      <c r="D29" s="89" t="s">
        <v>56</v>
      </c>
      <c r="E29" s="70" t="s">
        <v>104</v>
      </c>
      <c r="F29" s="151"/>
      <c r="G29" s="119">
        <f>IFERROR(A63,"")</f>
        <v>5</v>
      </c>
    </row>
    <row r="30" spans="1:7" s="13" customFormat="1" ht="7.5" customHeight="1" thickBot="1">
      <c r="A30" s="24"/>
      <c r="B30" s="80"/>
      <c r="C30" s="81"/>
      <c r="D30" s="82"/>
      <c r="E30" s="83"/>
      <c r="F30" s="84"/>
      <c r="G30" s="121"/>
    </row>
    <row r="31" spans="1:7" s="13" customFormat="1" ht="29.15">
      <c r="A31" s="24"/>
      <c r="B31" s="147" t="s">
        <v>57</v>
      </c>
      <c r="C31" s="141" t="s">
        <v>58</v>
      </c>
      <c r="D31" s="90" t="s">
        <v>59</v>
      </c>
      <c r="E31" s="71" t="s">
        <v>104</v>
      </c>
      <c r="F31" s="150" t="s">
        <v>158</v>
      </c>
      <c r="G31" s="66">
        <f>IFERROR(A83,"")</f>
        <v>18</v>
      </c>
    </row>
    <row r="32" spans="1:7" s="13" customFormat="1">
      <c r="A32" s="24"/>
      <c r="B32" s="147"/>
      <c r="C32" s="137"/>
      <c r="D32" s="87" t="s">
        <v>60</v>
      </c>
      <c r="E32" s="69" t="s">
        <v>157</v>
      </c>
      <c r="F32" s="150"/>
      <c r="G32" s="122" t="str">
        <f>IFERROR(A65,"")&amp;","&amp;IFERROR(A66,"")</f>
        <v>6,7</v>
      </c>
    </row>
    <row r="33" spans="1:7" s="13" customFormat="1" ht="15" thickBot="1">
      <c r="A33" s="24"/>
      <c r="B33" s="148"/>
      <c r="C33" s="138"/>
      <c r="D33" s="89" t="s">
        <v>61</v>
      </c>
      <c r="E33" s="70" t="s">
        <v>157</v>
      </c>
      <c r="F33" s="151"/>
      <c r="G33" s="120">
        <f>IFERROR(A66,"")</f>
        <v>7</v>
      </c>
    </row>
    <row r="34" spans="1:7" s="13" customFormat="1" ht="15" thickBot="1">
      <c r="A34" s="24"/>
      <c r="B34" s="12"/>
      <c r="C34" s="2"/>
      <c r="D34" s="2"/>
      <c r="E34" s="1"/>
    </row>
    <row r="35" spans="1:7" s="13" customFormat="1" ht="15" thickBot="1">
      <c r="A35" s="24"/>
      <c r="B35" s="95" t="s">
        <v>62</v>
      </c>
      <c r="C35" s="96" t="s">
        <v>63</v>
      </c>
      <c r="D35" s="97" t="s">
        <v>64</v>
      </c>
      <c r="E35" s="98" t="s">
        <v>65</v>
      </c>
    </row>
    <row r="36" spans="1:7" s="13" customFormat="1">
      <c r="A36" s="24"/>
      <c r="B36" s="99" t="s">
        <v>66</v>
      </c>
      <c r="C36" s="100"/>
      <c r="D36" s="101">
        <f>'CO2 performance'!D11</f>
        <v>0.8</v>
      </c>
      <c r="E36" s="102"/>
    </row>
    <row r="37" spans="1:7" s="13" customFormat="1">
      <c r="A37" s="24"/>
      <c r="B37" s="103" t="s">
        <v>67</v>
      </c>
      <c r="C37" s="104"/>
      <c r="D37" s="105">
        <f>'CO2 performance'!D21</f>
        <v>3.65591397849463E-2</v>
      </c>
      <c r="E37" s="106"/>
    </row>
    <row r="38" spans="1:7" s="13" customFormat="1">
      <c r="A38" s="24"/>
      <c r="B38" s="103" t="s">
        <v>68</v>
      </c>
      <c r="C38" s="104"/>
      <c r="D38" s="117">
        <v>168211</v>
      </c>
      <c r="E38" s="108"/>
    </row>
    <row r="39" spans="1:7" s="13" customFormat="1">
      <c r="A39" s="24"/>
      <c r="B39" s="109" t="s">
        <v>69</v>
      </c>
      <c r="C39" s="110"/>
      <c r="D39" s="118" t="s">
        <v>134</v>
      </c>
      <c r="E39" s="108"/>
    </row>
    <row r="40" spans="1:7" s="13" customFormat="1">
      <c r="A40" s="24"/>
      <c r="B40" s="109" t="s">
        <v>70</v>
      </c>
      <c r="C40" s="110"/>
      <c r="D40" s="118" t="s">
        <v>134</v>
      </c>
      <c r="E40" s="108"/>
    </row>
    <row r="41" spans="1:7" s="13" customFormat="1">
      <c r="A41" s="24"/>
      <c r="B41" s="109" t="s">
        <v>71</v>
      </c>
      <c r="C41" s="110"/>
      <c r="D41" s="118" t="s">
        <v>134</v>
      </c>
      <c r="E41" s="108"/>
    </row>
    <row r="42" spans="1:7" s="13" customFormat="1">
      <c r="A42" s="24"/>
      <c r="B42" s="109" t="s">
        <v>72</v>
      </c>
      <c r="C42" s="110"/>
      <c r="D42" s="107" t="s">
        <v>105</v>
      </c>
      <c r="E42" s="108"/>
    </row>
    <row r="43" spans="1:7" s="13" customFormat="1">
      <c r="A43" s="24"/>
      <c r="B43" s="109" t="s">
        <v>73</v>
      </c>
      <c r="C43" s="110"/>
      <c r="D43" s="111" t="s">
        <v>159</v>
      </c>
      <c r="E43" s="108"/>
    </row>
    <row r="44" spans="1:7" s="13" customFormat="1">
      <c r="A44" s="24"/>
      <c r="B44" s="109" t="s">
        <v>74</v>
      </c>
      <c r="C44" s="110"/>
      <c r="D44" s="107" t="s">
        <v>134</v>
      </c>
      <c r="E44" s="108"/>
    </row>
    <row r="45" spans="1:7" s="13" customFormat="1">
      <c r="A45" s="24"/>
      <c r="B45" s="129" t="s">
        <v>75</v>
      </c>
      <c r="C45" s="110"/>
      <c r="D45" s="107" t="s">
        <v>134</v>
      </c>
      <c r="E45" s="108"/>
    </row>
    <row r="46" spans="1:7" s="13" customFormat="1">
      <c r="A46" s="24"/>
      <c r="B46" s="129" t="s">
        <v>76</v>
      </c>
      <c r="C46" s="110"/>
      <c r="D46" s="107" t="s">
        <v>134</v>
      </c>
      <c r="E46" s="108"/>
    </row>
    <row r="47" spans="1:7" s="13" customFormat="1">
      <c r="A47" s="24"/>
      <c r="B47" s="130" t="s">
        <v>77</v>
      </c>
      <c r="C47" s="128"/>
      <c r="D47" s="107" t="s">
        <v>134</v>
      </c>
      <c r="E47" s="108"/>
    </row>
    <row r="48" spans="1:7" s="13" customFormat="1" ht="30.75" customHeight="1" thickBot="1">
      <c r="A48" s="24"/>
      <c r="B48" s="112" t="s">
        <v>78</v>
      </c>
      <c r="C48" s="116"/>
      <c r="D48" s="152" t="s">
        <v>160</v>
      </c>
      <c r="E48" s="153"/>
    </row>
    <row r="49" spans="1:6" s="13" customFormat="1" ht="15" thickBot="1">
      <c r="A49" s="24"/>
      <c r="B49" s="113" t="s">
        <v>79</v>
      </c>
      <c r="C49" s="114"/>
      <c r="D49" s="139"/>
      <c r="E49" s="140"/>
    </row>
    <row r="50" spans="1:6" s="13" customFormat="1">
      <c r="A50" s="24"/>
      <c r="B50" s="24"/>
      <c r="C50" s="43"/>
      <c r="D50" s="43"/>
      <c r="E50" s="25"/>
    </row>
    <row r="51" spans="1:6" s="133" customFormat="1" ht="22.75">
      <c r="A51" s="133" t="s">
        <v>80</v>
      </c>
    </row>
    <row r="52" spans="1:6" s="3" customFormat="1" ht="14.15">
      <c r="A52" s="134" t="s">
        <v>81</v>
      </c>
      <c r="B52" s="12" t="s">
        <v>82</v>
      </c>
      <c r="C52" s="57" t="s">
        <v>83</v>
      </c>
      <c r="D52" s="57" t="s">
        <v>84</v>
      </c>
      <c r="E52" s="12" t="s">
        <v>85</v>
      </c>
    </row>
    <row r="53" spans="1:6" s="3" customFormat="1" ht="14.15">
      <c r="A53" s="134"/>
      <c r="B53" s="12" t="str">
        <f>CONCATENATE("Date: ",TEXT('Case details'!B7,"dd/mm/yy"))</f>
        <v>Date: 12/09/23</v>
      </c>
      <c r="C53" s="57" t="s">
        <v>86</v>
      </c>
      <c r="D53" s="57" t="s">
        <v>86</v>
      </c>
      <c r="E53" s="12" t="s">
        <v>86</v>
      </c>
    </row>
    <row r="54" spans="1:6" s="143" customFormat="1" ht="14.15">
      <c r="A54" s="143" t="s">
        <v>87</v>
      </c>
    </row>
    <row r="55" spans="1:6" s="3" customFormat="1" ht="14.15">
      <c r="A55" s="57"/>
      <c r="B55" s="60" t="str">
        <f>CONCATENATE('Case details'!B15," (",TEXT('Case details'!B16,"dd/mm/yyyy"),")")</f>
        <v>Energy Strategy Addendum (02/08/2023)</v>
      </c>
      <c r="C55" s="57"/>
      <c r="D55" s="57"/>
      <c r="E55" s="12"/>
    </row>
    <row r="56" spans="1:6" s="143" customFormat="1" ht="14.15">
      <c r="A56" s="143" t="s">
        <v>88</v>
      </c>
    </row>
    <row r="57" spans="1:6" s="42" customFormat="1" ht="14.15">
      <c r="C57" s="45"/>
      <c r="D57" s="45"/>
    </row>
    <row r="58" spans="1:6" ht="70.75">
      <c r="A58" s="12">
        <v>1</v>
      </c>
      <c r="B58" s="20" t="s">
        <v>141</v>
      </c>
      <c r="C58" s="49"/>
      <c r="F58" s="49"/>
    </row>
    <row r="59" spans="1:6" ht="28.3">
      <c r="A59" s="12">
        <f>COUNTIFS($B$58:B59,"&lt;&gt;")</f>
        <v>2</v>
      </c>
      <c r="B59" s="20" t="s">
        <v>142</v>
      </c>
      <c r="C59" s="49"/>
    </row>
    <row r="60" spans="1:6" s="143" customFormat="1" ht="14.15">
      <c r="A60" s="143" t="s">
        <v>89</v>
      </c>
    </row>
    <row r="61" spans="1:6" ht="99">
      <c r="A61" s="12">
        <f>COUNTIFS($B$58:B61,"&lt;&gt;")</f>
        <v>3</v>
      </c>
      <c r="B61" s="20" t="s">
        <v>143</v>
      </c>
      <c r="C61" s="49"/>
      <c r="D61" s="50" t="s">
        <v>90</v>
      </c>
      <c r="F61" s="47"/>
    </row>
    <row r="62" spans="1:6" ht="99">
      <c r="A62" s="12">
        <f>COUNTIFS($B$58:B62,"&lt;&gt;")</f>
        <v>4</v>
      </c>
      <c r="B62" s="20" t="s">
        <v>144</v>
      </c>
      <c r="C62" s="49"/>
      <c r="F62" s="47"/>
    </row>
    <row r="63" spans="1:6" ht="85.5" customHeight="1">
      <c r="A63" s="12">
        <f>COUNTIFS($B$58:B63,"&lt;&gt;")</f>
        <v>5</v>
      </c>
      <c r="B63" s="20" t="s">
        <v>91</v>
      </c>
      <c r="C63" s="49"/>
      <c r="F63" s="47"/>
    </row>
    <row r="64" spans="1:6" s="143" customFormat="1" ht="14.15">
      <c r="A64" s="143" t="s">
        <v>92</v>
      </c>
    </row>
    <row r="65" spans="1:7" ht="212.15">
      <c r="A65" s="12">
        <f>COUNTIFS($B$58:B65,"&lt;&gt;")</f>
        <v>6</v>
      </c>
      <c r="B65" s="20" t="s">
        <v>145</v>
      </c>
      <c r="C65" s="49"/>
      <c r="D65" s="50"/>
      <c r="F65" s="49"/>
    </row>
    <row r="66" spans="1:7" ht="113.15">
      <c r="A66" s="12">
        <f>COUNTIFS($B$58:B66,"&lt;&gt;")</f>
        <v>7</v>
      </c>
      <c r="B66" s="20" t="s">
        <v>146</v>
      </c>
      <c r="F66" s="2"/>
    </row>
    <row r="67" spans="1:7" s="143" customFormat="1" ht="14.15">
      <c r="A67" s="143" t="s">
        <v>33</v>
      </c>
    </row>
    <row r="68" spans="1:7" ht="226.3">
      <c r="A68" s="12">
        <f>COUNTIFS($B$58:B68,"&lt;&gt;")</f>
        <v>8</v>
      </c>
      <c r="B68" s="20" t="s">
        <v>161</v>
      </c>
      <c r="C68" s="50"/>
      <c r="F68" s="51"/>
    </row>
    <row r="69" spans="1:7" ht="183.9">
      <c r="A69" s="12">
        <f>COUNTIFS($B$58:B69,"&lt;&gt;")</f>
        <v>9</v>
      </c>
      <c r="B69" s="20" t="s">
        <v>147</v>
      </c>
      <c r="G69" s="2"/>
    </row>
    <row r="70" spans="1:7" s="143" customFormat="1" ht="14.15">
      <c r="A70" s="143" t="s">
        <v>93</v>
      </c>
    </row>
    <row r="71" spans="1:7" ht="141.44999999999999">
      <c r="A71" s="12">
        <f>COUNTIFS($B$58:B71,"&lt;&gt;")</f>
        <v>10</v>
      </c>
      <c r="B71" s="20" t="s">
        <v>155</v>
      </c>
      <c r="C71" s="49"/>
      <c r="F71" s="2"/>
    </row>
    <row r="72" spans="1:7" ht="141.44999999999999">
      <c r="A72" s="12">
        <f>COUNTIFS($B$58:B72,"&lt;&gt;")</f>
        <v>11</v>
      </c>
      <c r="B72" s="20" t="s">
        <v>148</v>
      </c>
      <c r="C72" s="49"/>
      <c r="D72" s="49"/>
      <c r="F72" s="49"/>
    </row>
    <row r="73" spans="1:7" s="29" customFormat="1">
      <c r="A73" s="58" t="s">
        <v>15</v>
      </c>
      <c r="B73" s="27"/>
      <c r="C73" s="46"/>
      <c r="D73" s="46"/>
      <c r="E73" s="28"/>
    </row>
    <row r="74" spans="1:7" ht="70.75">
      <c r="A74" s="12">
        <f>COUNTIFS($B$58:B74,"&lt;&gt;")</f>
        <v>12</v>
      </c>
      <c r="B74" s="20" t="s">
        <v>149</v>
      </c>
      <c r="C74" s="49"/>
    </row>
    <row r="75" spans="1:7" s="29" customFormat="1">
      <c r="A75" s="58" t="s">
        <v>94</v>
      </c>
      <c r="B75" s="27"/>
      <c r="C75" s="46"/>
      <c r="D75" s="46"/>
      <c r="E75" s="28"/>
    </row>
    <row r="76" spans="1:7" ht="99">
      <c r="A76" s="12">
        <f>COUNTIFS($B$58:B76,"&lt;&gt;")</f>
        <v>13</v>
      </c>
      <c r="B76" s="20" t="s">
        <v>150</v>
      </c>
      <c r="C76" s="49"/>
      <c r="F76" s="49"/>
    </row>
    <row r="77" spans="1:7" s="127" customFormat="1">
      <c r="A77" s="58" t="s">
        <v>16</v>
      </c>
      <c r="B77" s="124"/>
      <c r="C77" s="125"/>
      <c r="D77" s="125"/>
      <c r="E77" s="126"/>
    </row>
    <row r="78" spans="1:7" ht="28.3">
      <c r="A78" s="12">
        <f>COUNTIFS($B$58:B78,"&lt;&gt;")</f>
        <v>14</v>
      </c>
      <c r="B78" s="20" t="s">
        <v>151</v>
      </c>
      <c r="C78" s="123"/>
      <c r="F78" s="47"/>
    </row>
    <row r="79" spans="1:7" s="29" customFormat="1">
      <c r="A79" s="58" t="s">
        <v>95</v>
      </c>
      <c r="B79" s="27"/>
      <c r="C79" s="46"/>
      <c r="D79" s="46"/>
      <c r="E79" s="28"/>
    </row>
    <row r="80" spans="1:7" ht="28.3">
      <c r="A80" s="12">
        <f>COUNTIFS($B$58:B80,"&lt;&gt;")</f>
        <v>15</v>
      </c>
      <c r="B80" s="20" t="s">
        <v>152</v>
      </c>
    </row>
    <row r="81" spans="1:6" ht="28.3">
      <c r="A81" s="12">
        <f>COUNTIFS($B$58:B81,"&lt;&gt;")</f>
        <v>16</v>
      </c>
      <c r="B81" s="20" t="s">
        <v>154</v>
      </c>
    </row>
    <row r="82" spans="1:6" ht="28.3">
      <c r="A82" s="12">
        <f>COUNTIFS($B$58:B82,"&lt;&gt;")</f>
        <v>17</v>
      </c>
      <c r="B82" s="20" t="s">
        <v>153</v>
      </c>
    </row>
    <row r="83" spans="1:6">
      <c r="A83" s="12">
        <f>COUNTIFS($B$58:B83,"&lt;&gt;")</f>
        <v>18</v>
      </c>
      <c r="B83" s="20" t="s">
        <v>96</v>
      </c>
      <c r="C83" s="47"/>
      <c r="F83" s="47"/>
    </row>
    <row r="86" spans="1:6" s="38" customFormat="1">
      <c r="A86" s="35" t="s">
        <v>97</v>
      </c>
      <c r="B86" s="36"/>
      <c r="C86" s="48"/>
      <c r="D86" s="48"/>
      <c r="E86" s="37"/>
    </row>
    <row r="135" spans="2:2">
      <c r="B135" s="55" t="s">
        <v>98</v>
      </c>
    </row>
    <row r="136" spans="2:2">
      <c r="B136" s="55" t="s">
        <v>99</v>
      </c>
    </row>
    <row r="137" spans="2:2">
      <c r="B137" s="55" t="s">
        <v>100</v>
      </c>
    </row>
    <row r="138" spans="2:2">
      <c r="B138" s="55" t="s">
        <v>101</v>
      </c>
    </row>
    <row r="139" spans="2:2">
      <c r="B139" s="55" t="s">
        <v>102</v>
      </c>
    </row>
    <row r="140" spans="2:2">
      <c r="B140" s="55" t="s">
        <v>103</v>
      </c>
    </row>
    <row r="141" spans="2:2">
      <c r="B141" s="55" t="s">
        <v>104</v>
      </c>
    </row>
    <row r="142" spans="2:2">
      <c r="B142" s="55" t="s">
        <v>105</v>
      </c>
    </row>
  </sheetData>
  <mergeCells count="24">
    <mergeCell ref="A54:XFD54"/>
    <mergeCell ref="B9:B23"/>
    <mergeCell ref="B25:B29"/>
    <mergeCell ref="B31:B33"/>
    <mergeCell ref="F9:F23"/>
    <mergeCell ref="F25:F29"/>
    <mergeCell ref="D48:E48"/>
    <mergeCell ref="F31:F33"/>
    <mergeCell ref="C17:C20"/>
    <mergeCell ref="A51:XFD51"/>
    <mergeCell ref="C22:C23"/>
    <mergeCell ref="C9:C12"/>
    <mergeCell ref="A70:XFD70"/>
    <mergeCell ref="A67:XFD67"/>
    <mergeCell ref="A64:XFD64"/>
    <mergeCell ref="A60:XFD60"/>
    <mergeCell ref="A56:XFD56"/>
    <mergeCell ref="A4:XFD4"/>
    <mergeCell ref="A52:A53"/>
    <mergeCell ref="C14:C16"/>
    <mergeCell ref="C27:C29"/>
    <mergeCell ref="D49:E49"/>
    <mergeCell ref="C25:C26"/>
    <mergeCell ref="C31:C33"/>
  </mergeCells>
  <conditionalFormatting sqref="E7:E33">
    <cfRule type="containsText" dxfId="38" priority="78" operator="containsText" text="N/A">
      <formula>NOT(ISERROR(SEARCH("N/A",E7)))</formula>
    </cfRule>
    <cfRule type="containsText" dxfId="37" priority="79" operator="containsText" text="Not yet received">
      <formula>NOT(ISERROR(SEARCH("Not yet received",E7)))</formula>
    </cfRule>
    <cfRule type="containsText" dxfId="36" priority="80" operator="containsText" text="Received and nothing further required">
      <formula>NOT(ISERROR(SEARCH("Received and nothing further required",E7)))</formula>
    </cfRule>
  </conditionalFormatting>
  <conditionalFormatting sqref="E7:E33">
    <cfRule type="containsText" dxfId="35" priority="77" operator="containsText" text="Received but items still outstanding">
      <formula>NOT(ISERROR(SEARCH("Received but items still outstanding",E7)))</formula>
    </cfRule>
  </conditionalFormatting>
  <conditionalFormatting sqref="E26:E28">
    <cfRule type="cellIs" dxfId="34" priority="39" operator="equal">
      <formula>$B$140</formula>
    </cfRule>
    <cfRule type="cellIs" dxfId="33" priority="40" operator="equal">
      <formula>$B$139</formula>
    </cfRule>
    <cfRule type="cellIs" dxfId="32" priority="41" operator="equal">
      <formula>$B$137</formula>
    </cfRule>
    <cfRule type="cellIs" dxfId="31" priority="42" operator="equal">
      <formula>$B$136</formula>
    </cfRule>
  </conditionalFormatting>
  <conditionalFormatting sqref="E25">
    <cfRule type="cellIs" dxfId="30" priority="35" operator="equal">
      <formula>$B$140</formula>
    </cfRule>
    <cfRule type="cellIs" dxfId="29" priority="36" operator="equal">
      <formula>$B$139</formula>
    </cfRule>
    <cfRule type="cellIs" dxfId="28" priority="37" operator="equal">
      <formula>$B$137</formula>
    </cfRule>
    <cfRule type="cellIs" dxfId="27" priority="38" operator="equal">
      <formula>$B$136</formula>
    </cfRule>
  </conditionalFormatting>
  <conditionalFormatting sqref="F7:F15 F25 F31:F32">
    <cfRule type="containsText" dxfId="26" priority="8" operator="containsText" text="Potential Non-Compliance-Pending Information">
      <formula>NOT(ISERROR(SEARCH("Potential Non-Compliance-Pending Information",F7)))</formula>
    </cfRule>
    <cfRule type="containsText" dxfId="25" priority="25" operator="containsText" text="Potential Compliance-Pending Information">
      <formula>NOT(ISERROR(SEARCH("Potential Compliance-Pending Information",F7)))</formula>
    </cfRule>
    <cfRule type="beginsWith" dxfId="24" priority="26" operator="beginsWith" text="Non-compliant">
      <formula>LEFT(F7,LEN("Non-compliant"))="Non-compliant"</formula>
    </cfRule>
    <cfRule type="beginsWith" dxfId="23" priority="27" operator="beginsWith" text="Compliant">
      <formula>LEFT(F7,LEN("Compliant"))="Compliant"</formula>
    </cfRule>
  </conditionalFormatting>
  <conditionalFormatting sqref="E26:E28">
    <cfRule type="cellIs" dxfId="22" priority="21" operator="equal">
      <formula>$B$140</formula>
    </cfRule>
    <cfRule type="cellIs" dxfId="21" priority="22" operator="equal">
      <formula>$B$139</formula>
    </cfRule>
    <cfRule type="cellIs" dxfId="20" priority="23" operator="equal">
      <formula>$B$137</formula>
    </cfRule>
    <cfRule type="cellIs" dxfId="19" priority="24" operator="equal">
      <formula>$B$136</formula>
    </cfRule>
  </conditionalFormatting>
  <conditionalFormatting sqref="E29:E30">
    <cfRule type="cellIs" dxfId="18" priority="17" operator="equal">
      <formula>$B$140</formula>
    </cfRule>
    <cfRule type="cellIs" dxfId="17" priority="18" operator="equal">
      <formula>$B$139</formula>
    </cfRule>
    <cfRule type="cellIs" dxfId="16" priority="19" operator="equal">
      <formula>$B$137</formula>
    </cfRule>
    <cfRule type="cellIs" dxfId="15" priority="20" operator="equal">
      <formula>$B$136</formula>
    </cfRule>
  </conditionalFormatting>
  <conditionalFormatting sqref="E31:E32">
    <cfRule type="cellIs" dxfId="14" priority="13" operator="equal">
      <formula>$B$140</formula>
    </cfRule>
    <cfRule type="cellIs" dxfId="13" priority="14" operator="equal">
      <formula>$B$139</formula>
    </cfRule>
    <cfRule type="cellIs" dxfId="12" priority="15" operator="equal">
      <formula>$B$137</formula>
    </cfRule>
    <cfRule type="cellIs" dxfId="11" priority="16" operator="equal">
      <formula>$B$136</formula>
    </cfRule>
  </conditionalFormatting>
  <conditionalFormatting sqref="E33">
    <cfRule type="cellIs" dxfId="10" priority="9" operator="equal">
      <formula>$B$140</formula>
    </cfRule>
    <cfRule type="cellIs" dxfId="9" priority="10" operator="equal">
      <formula>$B$139</formula>
    </cfRule>
    <cfRule type="cellIs" dxfId="8" priority="11" operator="equal">
      <formula>$B$137</formula>
    </cfRule>
    <cfRule type="cellIs" dxfId="7" priority="12" operator="equal">
      <formula>$B$136</formula>
    </cfRule>
  </conditionalFormatting>
  <conditionalFormatting sqref="E17">
    <cfRule type="cellIs" dxfId="6" priority="1" operator="equal">
      <formula>$B$138</formula>
    </cfRule>
    <cfRule type="cellIs" dxfId="5" priority="2" operator="equal">
      <formula>$B$135</formula>
    </cfRule>
    <cfRule type="cellIs" dxfId="4" priority="4" operator="equal">
      <formula>$B$140</formula>
    </cfRule>
    <cfRule type="cellIs" dxfId="3" priority="5" operator="equal">
      <formula>$B$139</formula>
    </cfRule>
    <cfRule type="cellIs" dxfId="2" priority="6" operator="equal">
      <formula>$B$137</formula>
    </cfRule>
    <cfRule type="cellIs" dxfId="1" priority="7" operator="equal">
      <formula>$B$136</formula>
    </cfRule>
  </conditionalFormatting>
  <conditionalFormatting sqref="D36:D47">
    <cfRule type="cellIs" dxfId="0" priority="3" operator="equal">
      <formula>"TBC"</formula>
    </cfRule>
  </conditionalFormatting>
  <dataValidations count="4">
    <dataValidation type="list" allowBlank="1" showInputMessage="1" showErrorMessage="1" sqref="E18:E33 E7:E16" xr:uid="{D5D20D32-F606-4E11-899F-5AC92ACD8A67}">
      <formula1>"Received and nothing further required,Received but items still outstanding, Not yet received - applicant to submit and provide reference ---&gt;,N/A"</formula1>
    </dataValidation>
    <dataValidation type="list" allowBlank="1" showInputMessage="1" showErrorMessage="1" sqref="E17" xr:uid="{DDD70110-F077-40E1-9428-DBD78E35DFA2}">
      <formula1>$B$135:$B$142</formula1>
    </dataValidation>
    <dataValidation type="list" allowBlank="1" showInputMessage="1" showErrorMessage="1" sqref="F7:F33" xr:uid="{2B626800-347C-422A-93D4-D799CD951AE8}">
      <formula1>"Compliant,Potential Compliance-Pending Information,Potential Non-Compliance-Pending Information,Non-compliant"</formula1>
    </dataValidation>
    <dataValidation type="list" allowBlank="1" showInputMessage="1" showErrorMessage="1" sqref="C48:E48" xr:uid="{E7D4A00A-BC82-43FC-B6A6-ACBBB3583D47}">
      <formula1>"Received and Under Separate Consultation,Not Received"</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
  <sheetViews>
    <sheetView topLeftCell="A5" workbookViewId="0">
      <selection activeCell="B17" sqref="B17:B20"/>
    </sheetView>
  </sheetViews>
  <sheetFormatPr defaultColWidth="9.07421875" defaultRowHeight="14.6"/>
  <cols>
    <col min="1" max="1" width="22.07421875" style="13" customWidth="1"/>
    <col min="2" max="2" width="31.4609375" style="13" customWidth="1"/>
    <col min="3" max="4" width="20.53515625" style="13" customWidth="1"/>
    <col min="5" max="5" width="15.4609375" style="13" customWidth="1"/>
    <col min="6" max="6" width="25.84375" style="13" hidden="1" customWidth="1"/>
    <col min="7" max="7" width="26.4609375" style="13" hidden="1" customWidth="1"/>
    <col min="8" max="9" width="25.84375" style="13" hidden="1" customWidth="1"/>
    <col min="10" max="16384" width="9.07421875" style="13"/>
  </cols>
  <sheetData>
    <row r="1" spans="1:9">
      <c r="E1" s="161" t="s">
        <v>106</v>
      </c>
    </row>
    <row r="2" spans="1:9" s="23" customFormat="1">
      <c r="E2" s="162"/>
    </row>
    <row r="4" spans="1:9" s="6" customFormat="1" ht="20.149999999999999">
      <c r="A4" s="132" t="s">
        <v>138</v>
      </c>
      <c r="B4" s="132"/>
      <c r="E4" s="115"/>
      <c r="F4" s="132" t="s">
        <v>107</v>
      </c>
      <c r="G4" s="132"/>
    </row>
    <row r="5" spans="1:9" ht="30.9">
      <c r="A5" s="159" t="str">
        <f>IF('Energy Comments'!E17='Energy Comments'!B137,"SAP 2012",IF('Energy Comments'!E17='Energy Comments'!B140,"SAP 2012",IF(OR('Energy Comments'!E17='Energy Comments'!B135,'Energy Comments'!B138='Energy Comments'!E17),"SAP 10.2","SAP 10")))</f>
        <v>SAP 10.2</v>
      </c>
      <c r="B5" s="59" t="s">
        <v>108</v>
      </c>
      <c r="C5" s="158" t="s">
        <v>109</v>
      </c>
      <c r="D5" s="158"/>
      <c r="F5" s="159" t="str">
        <f>A5</f>
        <v>SAP 10.2</v>
      </c>
      <c r="G5" s="59" t="s">
        <v>108</v>
      </c>
      <c r="H5" s="158" t="s">
        <v>109</v>
      </c>
      <c r="I5" s="158"/>
    </row>
    <row r="6" spans="1:9">
      <c r="A6" s="160"/>
      <c r="B6" s="59" t="s">
        <v>110</v>
      </c>
      <c r="C6" s="59" t="s">
        <v>110</v>
      </c>
      <c r="D6" s="59" t="s">
        <v>111</v>
      </c>
      <c r="F6" s="160"/>
      <c r="G6" s="59" t="s">
        <v>110</v>
      </c>
      <c r="H6" s="59" t="s">
        <v>110</v>
      </c>
      <c r="I6" s="59" t="s">
        <v>111</v>
      </c>
    </row>
    <row r="7" spans="1:9" ht="40.5" customHeight="1">
      <c r="A7" s="30" t="s">
        <v>112</v>
      </c>
      <c r="B7" s="16">
        <v>71</v>
      </c>
      <c r="C7" s="31"/>
      <c r="D7" s="31"/>
      <c r="F7" s="30" t="s">
        <v>113</v>
      </c>
      <c r="G7" s="16"/>
      <c r="H7" s="31"/>
      <c r="I7" s="31"/>
    </row>
    <row r="8" spans="1:9" ht="21" customHeight="1">
      <c r="A8" s="30" t="s">
        <v>114</v>
      </c>
      <c r="B8" s="16">
        <v>54.9</v>
      </c>
      <c r="C8" s="16">
        <f>B7-B8</f>
        <v>16.100000000000001</v>
      </c>
      <c r="D8" s="39">
        <f>C8/$B$7</f>
        <v>0.22676056338028172</v>
      </c>
      <c r="F8" s="30" t="s">
        <v>114</v>
      </c>
      <c r="G8" s="16"/>
      <c r="H8" s="16">
        <f>G7-G8</f>
        <v>0</v>
      </c>
      <c r="I8" s="39" t="e">
        <f>H8/$G$7</f>
        <v>#DIV/0!</v>
      </c>
    </row>
    <row r="9" spans="1:9" ht="21" customHeight="1">
      <c r="A9" s="30" t="s">
        <v>115</v>
      </c>
      <c r="B9" s="16">
        <v>12.7</v>
      </c>
      <c r="C9" s="16">
        <f>B8-B9</f>
        <v>42.2</v>
      </c>
      <c r="D9" s="39">
        <f>C9/$B$7</f>
        <v>0.59436619718309858</v>
      </c>
      <c r="F9" s="30" t="s">
        <v>115</v>
      </c>
      <c r="G9" s="16"/>
      <c r="H9" s="16">
        <f>G8-G9</f>
        <v>0</v>
      </c>
      <c r="I9" s="39" t="e">
        <f t="shared" ref="I9:I11" si="0">H9/$G$7</f>
        <v>#DIV/0!</v>
      </c>
    </row>
    <row r="10" spans="1:9" ht="21" customHeight="1">
      <c r="A10" s="30" t="s">
        <v>116</v>
      </c>
      <c r="B10" s="16">
        <v>14.2</v>
      </c>
      <c r="C10" s="16">
        <f>B9-B10</f>
        <v>-1.5</v>
      </c>
      <c r="D10" s="39">
        <f>C10/$B$7</f>
        <v>-2.1126760563380281E-2</v>
      </c>
      <c r="F10" s="30" t="s">
        <v>116</v>
      </c>
      <c r="G10" s="16"/>
      <c r="H10" s="16">
        <f>G9-G10</f>
        <v>0</v>
      </c>
      <c r="I10" s="39" t="e">
        <f t="shared" si="0"/>
        <v>#DIV/0!</v>
      </c>
    </row>
    <row r="11" spans="1:9" ht="21" customHeight="1">
      <c r="A11" s="32" t="s">
        <v>117</v>
      </c>
      <c r="B11" s="33"/>
      <c r="C11" s="16">
        <f>SUM(C8:C10)</f>
        <v>56.800000000000004</v>
      </c>
      <c r="D11" s="39">
        <f>C11/$B$7</f>
        <v>0.8</v>
      </c>
      <c r="F11" s="32" t="s">
        <v>117</v>
      </c>
      <c r="G11" s="33"/>
      <c r="H11" s="16">
        <f>SUM(H8:H10)</f>
        <v>0</v>
      </c>
      <c r="I11" s="39" t="e">
        <f t="shared" si="0"/>
        <v>#DIV/0!</v>
      </c>
    </row>
    <row r="12" spans="1:9" ht="21" customHeight="1">
      <c r="A12" s="17"/>
      <c r="B12" s="18"/>
      <c r="C12" s="19"/>
      <c r="D12" s="19"/>
      <c r="F12" s="17"/>
      <c r="G12" s="18"/>
      <c r="H12" s="19"/>
      <c r="I12" s="19"/>
    </row>
    <row r="14" spans="1:9" ht="20.149999999999999">
      <c r="A14" s="132" t="s">
        <v>139</v>
      </c>
      <c r="B14" s="132"/>
      <c r="C14" s="6"/>
      <c r="D14" s="6"/>
      <c r="F14" s="132" t="s">
        <v>118</v>
      </c>
      <c r="G14" s="132"/>
      <c r="H14" s="6"/>
      <c r="I14" s="6"/>
    </row>
    <row r="15" spans="1:9" ht="30.9">
      <c r="A15" s="159" t="str">
        <f>IF('Energy Comments'!E17='Energy Comments'!B137,"SAP 2012",IF('Energy Comments'!E17='Energy Comments'!B140,"SAP 2012",IF(OR('Energy Comments'!E17='Energy Comments'!B135,'Energy Comments'!B138='Energy Comments'!E17),"SAP 10.2","SAP 10")))</f>
        <v>SAP 10.2</v>
      </c>
      <c r="B15" s="59" t="s">
        <v>108</v>
      </c>
      <c r="C15" s="158" t="s">
        <v>109</v>
      </c>
      <c r="D15" s="158"/>
      <c r="F15" s="159" t="str">
        <f>A15</f>
        <v>SAP 10.2</v>
      </c>
      <c r="G15" s="59" t="s">
        <v>108</v>
      </c>
      <c r="H15" s="158" t="s">
        <v>109</v>
      </c>
      <c r="I15" s="158"/>
    </row>
    <row r="16" spans="1:9">
      <c r="A16" s="160"/>
      <c r="B16" s="59" t="s">
        <v>110</v>
      </c>
      <c r="C16" s="59" t="s">
        <v>110</v>
      </c>
      <c r="D16" s="59" t="s">
        <v>111</v>
      </c>
      <c r="F16" s="160"/>
      <c r="G16" s="59" t="s">
        <v>110</v>
      </c>
      <c r="H16" s="59" t="s">
        <v>110</v>
      </c>
      <c r="I16" s="59" t="s">
        <v>111</v>
      </c>
    </row>
    <row r="17" spans="1:9" ht="40.5" customHeight="1">
      <c r="A17" s="30" t="s">
        <v>112</v>
      </c>
      <c r="B17" s="16">
        <v>46.5</v>
      </c>
      <c r="C17" s="31"/>
      <c r="D17" s="31"/>
      <c r="F17" s="30" t="s">
        <v>113</v>
      </c>
      <c r="G17" s="16"/>
      <c r="H17" s="31"/>
      <c r="I17" s="31"/>
    </row>
    <row r="18" spans="1:9" ht="21" customHeight="1">
      <c r="A18" s="30" t="s">
        <v>114</v>
      </c>
      <c r="B18" s="16">
        <v>43.7</v>
      </c>
      <c r="C18" s="16">
        <f>B17-B18</f>
        <v>2.7999999999999972</v>
      </c>
      <c r="D18" s="39">
        <f>C18/$B$17</f>
        <v>6.0215053763440801E-2</v>
      </c>
      <c r="F18" s="30" t="s">
        <v>114</v>
      </c>
      <c r="G18" s="16"/>
      <c r="H18" s="16">
        <f>G17-G18</f>
        <v>0</v>
      </c>
      <c r="I18" s="39" t="e">
        <f>H18/$H$17</f>
        <v>#DIV/0!</v>
      </c>
    </row>
    <row r="19" spans="1:9" ht="21" customHeight="1">
      <c r="A19" s="30" t="s">
        <v>115</v>
      </c>
      <c r="B19" s="16">
        <v>43.7</v>
      </c>
      <c r="C19" s="16">
        <f>B18-B19</f>
        <v>0</v>
      </c>
      <c r="D19" s="39">
        <f>C19/$B$17</f>
        <v>0</v>
      </c>
      <c r="F19" s="30" t="s">
        <v>115</v>
      </c>
      <c r="G19" s="16"/>
      <c r="H19" s="16">
        <f>G18-G19</f>
        <v>0</v>
      </c>
      <c r="I19" s="39" t="e">
        <f t="shared" ref="I19:I21" si="1">H19/$H$17</f>
        <v>#DIV/0!</v>
      </c>
    </row>
    <row r="20" spans="1:9" ht="21" customHeight="1">
      <c r="A20" s="30" t="s">
        <v>116</v>
      </c>
      <c r="B20" s="16">
        <v>44.8</v>
      </c>
      <c r="C20" s="16">
        <f>B19-B20</f>
        <v>-1.0999999999999943</v>
      </c>
      <c r="D20" s="39">
        <f>C20/$B$17</f>
        <v>-2.3655913978494501E-2</v>
      </c>
      <c r="F20" s="30" t="s">
        <v>116</v>
      </c>
      <c r="G20" s="16"/>
      <c r="H20" s="16">
        <f>G19-G20</f>
        <v>0</v>
      </c>
      <c r="I20" s="39" t="e">
        <f t="shared" si="1"/>
        <v>#DIV/0!</v>
      </c>
    </row>
    <row r="21" spans="1:9" ht="21" customHeight="1">
      <c r="A21" s="32" t="s">
        <v>117</v>
      </c>
      <c r="B21" s="33"/>
      <c r="C21" s="16">
        <f>SUM(C18:C20)</f>
        <v>1.7000000000000028</v>
      </c>
      <c r="D21" s="39">
        <f>C21/$B$17</f>
        <v>3.65591397849463E-2</v>
      </c>
      <c r="F21" s="32" t="s">
        <v>117</v>
      </c>
      <c r="G21" s="33"/>
      <c r="H21" s="16">
        <f>SUM(H18:H20)</f>
        <v>0</v>
      </c>
      <c r="I21" s="39" t="e">
        <f t="shared" si="1"/>
        <v>#DIV/0!</v>
      </c>
    </row>
    <row r="24" spans="1:9" ht="20.149999999999999">
      <c r="A24" s="132" t="s">
        <v>140</v>
      </c>
      <c r="B24" s="132"/>
      <c r="F24" s="132" t="s">
        <v>119</v>
      </c>
      <c r="G24" s="132"/>
    </row>
    <row r="25" spans="1:9" ht="30.9">
      <c r="A25" s="34"/>
      <c r="B25" s="21" t="s">
        <v>120</v>
      </c>
      <c r="C25" s="21" t="s">
        <v>121</v>
      </c>
      <c r="F25" s="34"/>
      <c r="G25" s="21" t="s">
        <v>120</v>
      </c>
      <c r="H25" s="21" t="s">
        <v>121</v>
      </c>
    </row>
    <row r="26" spans="1:9" ht="15">
      <c r="A26" s="14" t="s">
        <v>122</v>
      </c>
      <c r="B26" s="15">
        <f>B10</f>
        <v>14.2</v>
      </c>
      <c r="C26" s="15">
        <f>B26*95*30</f>
        <v>40470</v>
      </c>
      <c r="F26" s="14" t="s">
        <v>122</v>
      </c>
      <c r="G26" s="15">
        <f>G10</f>
        <v>0</v>
      </c>
      <c r="H26" s="15">
        <f>G26*95*30</f>
        <v>0</v>
      </c>
    </row>
    <row r="27" spans="1:9" ht="15">
      <c r="A27" s="14" t="s">
        <v>123</v>
      </c>
      <c r="B27" s="15">
        <f>B20</f>
        <v>44.8</v>
      </c>
      <c r="C27" s="15">
        <f>B27*95*30</f>
        <v>127680</v>
      </c>
      <c r="F27" s="14" t="s">
        <v>123</v>
      </c>
      <c r="G27" s="15">
        <f>G20</f>
        <v>0</v>
      </c>
      <c r="H27" s="15">
        <f>G27*95*30</f>
        <v>0</v>
      </c>
    </row>
    <row r="28" spans="1:9" ht="15">
      <c r="A28" s="14" t="s">
        <v>124</v>
      </c>
      <c r="B28" s="15">
        <f>SUM(B26:B27)</f>
        <v>59</v>
      </c>
      <c r="C28" s="15">
        <f>SUM(C26:C27)</f>
        <v>168150</v>
      </c>
      <c r="F28" s="14" t="s">
        <v>124</v>
      </c>
      <c r="G28" s="15">
        <f>SUM(G26:G27)</f>
        <v>0</v>
      </c>
      <c r="H28" s="15">
        <f>SUM(H26:H27)</f>
        <v>0</v>
      </c>
    </row>
  </sheetData>
  <mergeCells count="15">
    <mergeCell ref="F24:G24"/>
    <mergeCell ref="E1:E2"/>
    <mergeCell ref="F4:G4"/>
    <mergeCell ref="F5:F6"/>
    <mergeCell ref="H5:I5"/>
    <mergeCell ref="F14:G14"/>
    <mergeCell ref="F15:F16"/>
    <mergeCell ref="H15:I15"/>
    <mergeCell ref="A24:B24"/>
    <mergeCell ref="C5:D5"/>
    <mergeCell ref="A4:B4"/>
    <mergeCell ref="A14:B14"/>
    <mergeCell ref="C15:D15"/>
    <mergeCell ref="A5:A6"/>
    <mergeCell ref="A15:A1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Case details</vt:lpstr>
      <vt:lpstr>Energy Comments</vt:lpstr>
      <vt:lpstr>CO2 performance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2022-01-28T17:23:13Z</dcterms:created>
  <dcterms:modified xsi:type="dcterms:W3CDTF">2023-09-29T08:22:36Z</dcterms:modified>
  <cp:category/>
  <cp:contentStatus/>
</cp:coreProperties>
</file>