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23" documentId="8_{BD28587F-8CA6-44B5-AF2B-12A6D70D0E9E}" xr6:coauthVersionLast="47" xr6:coauthVersionMax="47" xr10:uidLastSave="{AD2F6CE1-A10D-4A4C-AB94-9966AAFF1480}"/>
  <bookViews>
    <workbookView xWindow="-96" yWindow="-96" windowWidth="23232" windowHeight="12552" firstSheet="1" activeTab="1" xr2:uid="{00000000-000D-0000-FFFF-FFFF00000000}"/>
  </bookViews>
  <sheets>
    <sheet name="Case details" sheetId="2" r:id="rId1"/>
    <sheet name="Energy Comments" sheetId="1" r:id="rId2"/>
    <sheet name="CO2 performanc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3" l="1"/>
  <c r="F5" i="3" s="1"/>
  <c r="A62" i="1"/>
  <c r="A83" i="1"/>
  <c r="G31" i="1" s="1"/>
  <c r="G7" i="1"/>
  <c r="A82" i="1"/>
  <c r="G19" i="1" s="1"/>
  <c r="A81" i="1"/>
  <c r="G21" i="1" s="1"/>
  <c r="A80" i="1"/>
  <c r="G20" i="1" s="1"/>
  <c r="A76" i="1"/>
  <c r="G23" i="1" s="1"/>
  <c r="A74" i="1"/>
  <c r="A72" i="1"/>
  <c r="G16" i="1" s="1"/>
  <c r="A71" i="1"/>
  <c r="G14" i="1" s="1"/>
  <c r="A69" i="1"/>
  <c r="G28" i="1" s="1"/>
  <c r="A68" i="1"/>
  <c r="G25" i="1" s="1"/>
  <c r="A66" i="1"/>
  <c r="A65" i="1"/>
  <c r="A63" i="1"/>
  <c r="G29" i="1" s="1"/>
  <c r="A78" i="1"/>
  <c r="G12" i="1" s="1"/>
  <c r="A61" i="1"/>
  <c r="A59" i="1"/>
  <c r="G18" i="1" s="1"/>
  <c r="A15" i="3"/>
  <c r="F15" i="3" s="1"/>
  <c r="B55" i="1"/>
  <c r="B53" i="1"/>
  <c r="G26" i="3"/>
  <c r="H26" i="3" s="1"/>
  <c r="G27" i="3"/>
  <c r="G28" i="3" s="1"/>
  <c r="H18" i="3"/>
  <c r="I18" i="3" s="1"/>
  <c r="H19" i="3"/>
  <c r="I19" i="3" s="1"/>
  <c r="H20" i="3"/>
  <c r="I20" i="3" s="1"/>
  <c r="H8" i="3"/>
  <c r="H9" i="3"/>
  <c r="I9" i="3" s="1"/>
  <c r="H10" i="3"/>
  <c r="I10" i="3" s="1"/>
  <c r="B27" i="3"/>
  <c r="C27" i="3" s="1"/>
  <c r="B26" i="3"/>
  <c r="C26" i="3" s="1"/>
  <c r="C20" i="3"/>
  <c r="D20" i="3" s="1"/>
  <c r="C19" i="3"/>
  <c r="D19" i="3" s="1"/>
  <c r="C18" i="3"/>
  <c r="C9" i="3"/>
  <c r="D9" i="3" s="1"/>
  <c r="C10" i="3"/>
  <c r="D10" i="3" s="1"/>
  <c r="C8" i="3"/>
  <c r="D8" i="3" s="1"/>
  <c r="H11" i="3" l="1"/>
  <c r="I11" i="3" s="1"/>
  <c r="C21" i="3"/>
  <c r="D21" i="3" s="1"/>
  <c r="D37" i="1" s="1"/>
  <c r="H27" i="3"/>
  <c r="H28" i="3" s="1"/>
  <c r="H21" i="3"/>
  <c r="I21" i="3" s="1"/>
  <c r="C11" i="3"/>
  <c r="D11" i="3" s="1"/>
  <c r="D36" i="1" s="1"/>
  <c r="I8" i="3"/>
  <c r="C28" i="3"/>
  <c r="D18" i="3"/>
  <c r="B28" i="3"/>
  <c r="G9" i="1"/>
  <c r="G22" i="1"/>
  <c r="G32" i="1"/>
  <c r="G10" i="1"/>
  <c r="G33" i="1"/>
  <c r="G13" i="1"/>
  <c r="G15" i="1"/>
  <c r="G26" i="1"/>
  <c r="G27" i="1"/>
  <c r="G11" i="1"/>
</calcChain>
</file>

<file path=xl/sharedStrings.xml><?xml version="1.0" encoding="utf-8"?>
<sst xmlns="http://schemas.openxmlformats.org/spreadsheetml/2006/main" count="245" uniqueCount="180">
  <si>
    <t xml:space="preserve">Energy Memo: GLA Consultation </t>
  </si>
  <si>
    <t>Case details</t>
  </si>
  <si>
    <t xml:space="preserve">Date of first review: </t>
  </si>
  <si>
    <t>Case Name:</t>
  </si>
  <si>
    <t>Tottenham Hotspur Stadium</t>
  </si>
  <si>
    <t>Case Number:</t>
  </si>
  <si>
    <t>2023/0586</t>
  </si>
  <si>
    <t>Case Officer:</t>
  </si>
  <si>
    <t>Martin Jones</t>
  </si>
  <si>
    <t>London Borough:</t>
  </si>
  <si>
    <t>Haringey</t>
  </si>
  <si>
    <t>Application Type 
(Outline/Hybrid/Detailed):</t>
  </si>
  <si>
    <t>S73 Application</t>
  </si>
  <si>
    <t>Applicant:</t>
  </si>
  <si>
    <t>Tottenham Hotspur Property Company Limited</t>
  </si>
  <si>
    <t>Energy Consultant:</t>
  </si>
  <si>
    <t>Buro Happold</t>
  </si>
  <si>
    <t>Document Title:</t>
  </si>
  <si>
    <t>Energy Strategy Addendum</t>
  </si>
  <si>
    <t>Document Date:</t>
  </si>
  <si>
    <t>Development proposals</t>
  </si>
  <si>
    <t>Use</t>
  </si>
  <si>
    <t>Floorspace/Number of units</t>
  </si>
  <si>
    <t>Residential</t>
  </si>
  <si>
    <t>TBC</t>
  </si>
  <si>
    <t>units</t>
  </si>
  <si>
    <t>Hotel</t>
  </si>
  <si>
    <t>m²</t>
  </si>
  <si>
    <t>Compliance Schedule - To be completed by the GLA Energy Officer</t>
  </si>
  <si>
    <t>Policy</t>
  </si>
  <si>
    <t>Policy Sub-Area</t>
  </si>
  <si>
    <t>Required Data (In line with EAG)</t>
  </si>
  <si>
    <t>Status</t>
  </si>
  <si>
    <t>Policy Compliance</t>
  </si>
  <si>
    <t>GLA Comment Reference</t>
  </si>
  <si>
    <r>
      <rPr>
        <b/>
        <sz val="16"/>
        <color theme="1"/>
        <rFont val="Foundry Form Sans"/>
      </rPr>
      <t>SI 1 - Improving Air Quality</t>
    </r>
    <r>
      <rPr>
        <b/>
        <sz val="11"/>
        <color theme="1"/>
        <rFont val="Foundry Form Sans"/>
      </rPr>
      <t xml:space="preserve">
(relating only to air quality impacts of energy systems; separate air quality officer consultation required)</t>
    </r>
  </si>
  <si>
    <t>Measures/design features to reduce exposure to air pollution</t>
  </si>
  <si>
    <t>Measures to minimise NOx emissions from energy systems</t>
  </si>
  <si>
    <t>N/A</t>
  </si>
  <si>
    <t>Compliant</t>
  </si>
  <si>
    <r>
      <rPr>
        <b/>
        <sz val="16"/>
        <color theme="1"/>
        <rFont val="Foundry Form Sans"/>
      </rPr>
      <t xml:space="preserve">SI 2 - Minimising Greenhouse Gas Emissions </t>
    </r>
    <r>
      <rPr>
        <b/>
        <sz val="11"/>
        <color theme="1"/>
        <rFont val="Foundry Form Sans"/>
      </rPr>
      <t xml:space="preserve">
(excluding SI-2-F- WLC; separate WLC consultation required)</t>
    </r>
  </si>
  <si>
    <t>Be Lean emissions reduction</t>
  </si>
  <si>
    <t>Details of energy efficiency measures</t>
  </si>
  <si>
    <t>Received but items still outstanding</t>
  </si>
  <si>
    <t>Potential Compliance-Pending Information</t>
  </si>
  <si>
    <t>Alignment with Cooling and Overheating</t>
  </si>
  <si>
    <t>Be Lean 10% and/or 15% reduction achieved</t>
  </si>
  <si>
    <t>EUI and space heating demands provided</t>
  </si>
  <si>
    <t>Not yet received - applicant to submit and provide reference ---&gt;</t>
  </si>
  <si>
    <t>Be Clean</t>
  </si>
  <si>
    <t>SI 3 - Energy Infrastructure data provided (see below)</t>
  </si>
  <si>
    <t>Be Green
Renewable generation maximisation</t>
  </si>
  <si>
    <t xml:space="preserve">Roof Layout detailing maximised PV proposal </t>
  </si>
  <si>
    <t>PV array metrics provided</t>
  </si>
  <si>
    <t>Heat Pump arrangement confirmed</t>
  </si>
  <si>
    <t>Total carbon reduction on-site</t>
  </si>
  <si>
    <t>Confirmation of carbon emission factors used</t>
  </si>
  <si>
    <t>Received; SAP 10.2 proposed and nothing further required</t>
  </si>
  <si>
    <t>GLA carbon emission reporting spreadsheet v2.0</t>
  </si>
  <si>
    <t>Supporting Modelling Outputs (BRUKLs/DER Worksheets)</t>
  </si>
  <si>
    <t>On-site minimum met</t>
  </si>
  <si>
    <t>Carbon offset payment confirmed</t>
  </si>
  <si>
    <t>Draft S106 wording of carbon offset (from borough)</t>
  </si>
  <si>
    <t>Be Seen commitment provided</t>
  </si>
  <si>
    <t>Written confirmation/understanding of data requirements</t>
  </si>
  <si>
    <t>Confirmation of Planning Stage 1 submission</t>
  </si>
  <si>
    <t>SI 3 - Energy Infrastructure</t>
  </si>
  <si>
    <t xml:space="preserve">Aligned with heating hierarchy </t>
  </si>
  <si>
    <t>Applicant/Heat Network Stakeholder correspondence</t>
  </si>
  <si>
    <t>Heating system details provided</t>
  </si>
  <si>
    <t>Acceptable Design</t>
  </si>
  <si>
    <t>Futureproofed DHN connection drawings</t>
  </si>
  <si>
    <t>Site heat network drawings</t>
  </si>
  <si>
    <t>Details of management measures proposed</t>
  </si>
  <si>
    <t>SI 4 - Managing Heat Risk</t>
  </si>
  <si>
    <t>Aligned with cooling hierarchy</t>
  </si>
  <si>
    <t>Completed GHA overheating tool</t>
  </si>
  <si>
    <t>CIBSE dynamic overheating analysis</t>
  </si>
  <si>
    <t>Confirmation that cooling criteria have been met</t>
  </si>
  <si>
    <t>Application Metrics</t>
  </si>
  <si>
    <t>Outline Value (if applicable)</t>
  </si>
  <si>
    <t>Detailed Stage 1 Value</t>
  </si>
  <si>
    <t>Detailed Final Value</t>
  </si>
  <si>
    <t>Domestic carbon emissions</t>
  </si>
  <si>
    <t xml:space="preserve">Non-domestic carbon emissions </t>
  </si>
  <si>
    <t>Carbon offset payment amount</t>
  </si>
  <si>
    <t>kWp renewable generation capacity</t>
  </si>
  <si>
    <t xml:space="preserve">kWh annual renewable energy generation </t>
  </si>
  <si>
    <t>Sqm of proposed PV array</t>
  </si>
  <si>
    <t>Calculated SCOP of heat pumps</t>
  </si>
  <si>
    <t>Heat fraction provided by heat pumps</t>
  </si>
  <si>
    <t>95% (waste heat)</t>
  </si>
  <si>
    <t>Flow/Return temperatures proposed</t>
  </si>
  <si>
    <t>60/35°C</t>
  </si>
  <si>
    <t>Distribution loss assumption</t>
  </si>
  <si>
    <t>Energy Use Intensity</t>
  </si>
  <si>
    <t>Space Heating Demand</t>
  </si>
  <si>
    <t>Whole Life Carbon Assessment</t>
  </si>
  <si>
    <t>Received and Under Separate Consultation</t>
  </si>
  <si>
    <t>Innovative Features</t>
  </si>
  <si>
    <r>
      <t xml:space="preserve">Detailed Comments - Applicant </t>
    </r>
    <r>
      <rPr>
        <b/>
        <u/>
        <sz val="18"/>
        <color theme="1"/>
        <rFont val="Foundry Form Sans"/>
      </rPr>
      <t>MUST</t>
    </r>
    <r>
      <rPr>
        <b/>
        <sz val="18"/>
        <color theme="1"/>
        <rFont val="Foundry Form Sans"/>
      </rPr>
      <t xml:space="preserve"> provide detailed responses to the below items</t>
    </r>
  </si>
  <si>
    <t xml:space="preserve">Comment No. </t>
  </si>
  <si>
    <t xml:space="preserve">GLA Stage I </t>
  </si>
  <si>
    <t>Applicant's Stage I response</t>
  </si>
  <si>
    <t>GLA Post Stage I response</t>
  </si>
  <si>
    <t>Applicant's Post Stage I response</t>
  </si>
  <si>
    <t xml:space="preserve">Date: </t>
  </si>
  <si>
    <t>Documents to be secured</t>
  </si>
  <si>
    <t>General compliance comments</t>
  </si>
  <si>
    <r>
      <rPr>
        <sz val="11"/>
        <rFont val="Foundry Form Sans"/>
      </rPr>
      <t>The energy strategy could be compliant with the London Plan 2021 policies however, the applicant is required to submit the additional information to demonstrate policy compliance which has been requested below.</t>
    </r>
    <r>
      <rPr>
        <sz val="11"/>
        <color rgb="FFFF0000"/>
        <rFont val="Foundry Form Sans"/>
      </rPr>
      <t xml:space="preserve">
</t>
    </r>
    <r>
      <rPr>
        <sz val="11"/>
        <color theme="4"/>
        <rFont val="Foundry Form Sans"/>
      </rPr>
      <t xml:space="preserve">
</t>
    </r>
    <r>
      <rPr>
        <sz val="11"/>
        <rFont val="Foundry Form Sans"/>
      </rPr>
      <t xml:space="preserve">The applicant's response to GLA's energy comments should be provided directly within this Energy Memo. Any wider supporting material submitted should be referenced within the applicant's memo response. </t>
    </r>
  </si>
  <si>
    <t>Noted. 
A revised energy statement has been issued (October 2023, revision P05)</t>
  </si>
  <si>
    <t xml:space="preserve">The applicant should submit the GLA’s Carbon Emission Reporting spreadsheet in excel format. The applicant should ensure that all tabs are completed as per methodology on Introduction tab. </t>
  </si>
  <si>
    <t>Noted. The spreadsheet has been issued with the above report.</t>
  </si>
  <si>
    <t xml:space="preserve">Be Lean </t>
  </si>
  <si>
    <t xml:space="preserve">Based on the information provided, the domestic element of the proposed development is estimated to achieve a reduction of 16.1 tonnes per annum (23%) in regulated CO2 emissions compared to a 2021 Building Regulations compliant development. The supporting TER and DER worksheets for all sample units should be provided. 
The applicant proposes a thermal bridging y-value of 0.01W/m2K. Within the modelling of the thermal bridging there are several values that have 0 psi. The applicant should confirm if this is due to the curtain walling and demonstrate that these have been included in the unitised curtain wall system U-Value calculation. </t>
  </si>
  <si>
    <t>SAP worksheets were provided in the Appendix. Confirmed, this is due to curtain walling. Linear thermal loses between all the curtain wall elements were included in the facade calculations. The Energy Statement has been updated demonstrating that these were considered. Further to this, a summarising table of how the thermal bridges were considered, how they have been modelled in SAP and their psi-values has been provided in the report.</t>
  </si>
  <si>
    <r>
      <t>Based on the information provided, the non-domestic element of the proposed development is estimated to achieve a reduction of 2.8 tonnes per annum (6%) in regulated CO</t>
    </r>
    <r>
      <rPr>
        <sz val="8"/>
        <color theme="1"/>
        <rFont val="Foundry Form Sans"/>
      </rPr>
      <t>2</t>
    </r>
    <r>
      <rPr>
        <sz val="11"/>
        <color theme="1"/>
        <rFont val="Foundry Form Sans"/>
      </rPr>
      <t xml:space="preserve"> emissions compared to a 2021 Building Regulations compliant development. The applicant should provide the BRUKL output documents as these could not be located within the submission folder.
The applicant should note that the London Plan includes a target of a minimum 15% improvement on 2021 Building Regulations from energy efficiency which applicants should target. The applicant should therefore consider modelling additional energy efficiency measures to meet the EE target. </t>
    </r>
  </si>
  <si>
    <t xml:space="preserve">BRUKLs are included with Energy Statement Revision P05 issue.
Energy demand is excessively dominated by domestic hot water demand. Waste Water Heat Recovery would be an ideal design solution, but the  DSM methodology does not account for this. An alternate approach has been proposed but will need to be signed off and agreed with the Buidling Control officer. </t>
  </si>
  <si>
    <t>The applicant should consider and minimise the estimated energy costs to occupants and outline how they are committed to protecting the consumer from high prices. This should cover the parameters set out in the guidance and include a confirmation of the quality assurance mechanisms that will be considered as part of the strategy. See GLA Energy Assessment Guidance June 2022 paragraphs 7.16-7.19 for further details.</t>
  </si>
  <si>
    <t xml:space="preserve">
Correspondance from Energetik: All our tariff charges are updated annually in accordance with inflation, and guaranteed by our contract with the end user. Our Availability charge is updated according to changes in the Consumer Price Index (CPI). Our Unit Charge for heat is updated according to changes in the retail gas component of CPI. Our charges change by CPI for the Availability Charge and the gas component of CPI for the Unit Charge each year on 1st April. However, there has been an unprecedented rise in the gas component of CPI over the last 2 years. For the last two years Energetik has applied a ‘price discount’ to its Unit Charge to help protect its customers from the highly volatile energy prices. This has ensured that we remain below the price of gas. </t>
  </si>
  <si>
    <t>Overheating</t>
  </si>
  <si>
    <t>The results of the Dynamic Overheating Analysis, using the CIBSE TM59 methodology, demonstrate that all sample units comply with DSY1 assuming a g-value of 0.4-0.5 and mechanical cooling. The applicant has provided a scenario with windows unrestricted that demonstrates compliance with DSY1. The applicant should confirm the ventilation strategy and opening areas assumed for this scenario. The applicant has then suggested the use of active cooling throughout the residential part. 
- Any cooling provision (both cooling capacity and number of units provided with cooling) should be minimised. 
- The applicant should quantify the number of units that will require cooling and the expected cooling load associated. 
- They should clarify whether all facades will be affected by noise restrictions or there are some that are passing (such as living rooms on the sample units provided. 
- They should consider lower energy intensive active methods such as trim cooling peak lopping. 
- The applicant should provide details on the set point and control strategy, to ensure that the system will not be used for comfort cooling.
The applicant has confirmed that the overheating assessment has taken account all the requirements and limits set out in Approved Document O. 
The applicant should also investigate the risk of overheating using the DSY 2 &amp; 3 weather files.</t>
  </si>
  <si>
    <t>The apartments, when analysed with an unconstrained facade, comply with TM59 overheating requirements. Acoustics requirements, due to noisy crowds on event days, mean that windows would need to be closed. Consequently, during an event, the apartments may overheat and comfort cooling becomes necessary. Nonetheless, in order for the scheme to remain commercially viable, an apartment that can be operate passively but with the option of comfort cooling is more desirable.
Cooling provision has been minimised through building orientation (SE-NW aligned building) and modest glazing ratios (comparable to the Notional Building). The acoustician has confirmed that all facades will be affected by noise restrictions. 
Trim cooling peak lopping is not feasible to achieve the cooling required as a result of the acoustics restrictions.
The acoustician's report confirms that all facades will be affected by noise restrictions on bedrooms and hotel rooms.
Details on the control strategy will be provided at Schematic and Detail Design, it is not normal to define this level of Detail at Concept Design.
DSY 2 and DSY 3 weather files have been run on the unconstrained facade with results presented in the revised version of the energy strategy (revision P05) in table 11-2. Future mitigation has been considered.</t>
  </si>
  <si>
    <t xml:space="preserve">For the non-domestic mechanically controlled areas, provide the area weighted average (MJ/m2) and 
- total (MJ/year) cooling demand for the actual and notional building and 
- the applicant should demonstrate that the actual building’s cooling demand is lower than the notional.
- The applicant is encouraged to submit a Dynamic Overheating Analysis to assess the overheating risk on any hotel rooms to mitigate overheating passively. This should follow the CIBSE TM52 methodology for the London Design Summer Year 1 (DSY1) weather file: 2020s, High emission, 50% percentile scenario. The applicant is also encouraged to also investigate the risk of overheating using the DSY 2 &amp; 3 weather files. </t>
  </si>
  <si>
    <r>
      <t xml:space="preserve">
The feasibility determines that the Hotel needs to be in operation by 2028 for the European Championships, therefore a faster method of construction is required to achieve this (i.e. a curtain walling system). However, curtain walling has a limited thermal performance. Consequently, the g-value has had to be </t>
    </r>
    <r>
      <rPr>
        <b/>
        <i/>
        <sz val="11"/>
        <rFont val="Calibri"/>
        <family val="2"/>
        <scheme val="minor"/>
      </rPr>
      <t>increased</t>
    </r>
    <r>
      <rPr>
        <b/>
        <sz val="11"/>
        <rFont val="Calibri"/>
        <family val="2"/>
        <scheme val="minor"/>
      </rPr>
      <t xml:space="preserve"> to ensure the U-value (as required by Part L1 FEE) can be practically achieved. 
However, in order to achieve acceptable aesthetics, the g-value needs to remain constant with building height across both the residential demise and the commercial hotel. So a reduced g-value can only be applied on the commercial hotel to the secondary facade typology (the folded blades). This design move has been implemented in the updated Energy Strategy so the Actual Building cooling demand is no worse than the Notional Building.
The risk of overheating using the DSY 2 and 3 weather files has been presented in the revised Energy Statement (P05)
 CIBSE TM52 is a natural ventilation methodology and therefore not applicable to buildings that have comfort cooling. Passive design measures have proven to limit the comfort cooling requirement given the Actual Cooling demand is no worse than the Notional.</t>
    </r>
  </si>
  <si>
    <r>
      <t>The applicant has identified the Proposed Energetik district heating network within the vicinity of the development and is proposing to connect to the network. They have suggested that they have been engaging to discussions with Energetik since 2019 and the latest telephone conversation suggested that the DEN will be available on the heat on date of the development. The table shows that there is a connection and supply agreement for the residential and non-residential part. This should be provided.
Connection to the network should continue to be prioritised and further evidence of active two-way correspondence with the network operator should be provided. This must include for completeness the following: confirmation or otherwise from the network operator that the network has the capacity to serve the new development, together with supporting estimates of the CO</t>
    </r>
    <r>
      <rPr>
        <sz val="8"/>
        <color theme="1"/>
        <rFont val="Foundry Form Sans"/>
      </rPr>
      <t>2</t>
    </r>
    <r>
      <rPr>
        <sz val="11"/>
        <color theme="1"/>
        <rFont val="Foundry Form Sans"/>
      </rPr>
      <t xml:space="preserve"> emission factor, installation cost and timescales for connection. 
This connection is to be secured through a </t>
    </r>
    <r>
      <rPr>
        <b/>
        <u/>
        <sz val="11"/>
        <color theme="1"/>
        <rFont val="Foundry Form Sans"/>
      </rPr>
      <t>suitable condition or legal wording</t>
    </r>
    <r>
      <rPr>
        <sz val="11"/>
        <color theme="1"/>
        <rFont val="Foundry Form Sans"/>
      </rPr>
      <t xml:space="preserve">. The applicant should not that only technical feasibility should be included in the condition.
The applicant should be </t>
    </r>
    <r>
      <rPr>
        <b/>
        <u/>
        <sz val="11"/>
        <color theme="1"/>
        <rFont val="Foundry Form Sans"/>
      </rPr>
      <t>conditioned</t>
    </r>
    <r>
      <rPr>
        <sz val="11"/>
        <color theme="1"/>
        <rFont val="Foundry Form Sans"/>
      </rPr>
      <t xml:space="preserve"> to connect to the Proposed Energetik District Heating network and are required to continue discussions with Energetik to progress this connection. A draft connection agreement should be provided to the local authority prior to commencement of works onsite to demonstrate that a connection will be established by the developments heat on date.  </t>
    </r>
  </si>
  <si>
    <t xml:space="preserve">The table provided in the Energy Statement was a summary of the discussions and engagement with Energetik since 2019, the reference in question was to highlight the subject of discussion, it was not intended to report that a DEN supply agreement had been formalised.  For clarity, there is no formal agreement as yet.
We have updated the Energy Statement with further detail of a more recent email exchange with Energetik that help to answer your questions on capacity/timescales/emissions factor and details on installation cost.
The applicant acknowledges that the existing permission already contains DEN connection planning obligations, which remain extant and which they still intend to comply with.  The existing connection obligations in s106 are subject to both technical and financial feasibility.
Please note that technically work on site has already started, with the foundations and part of the basement already built.  That said, the client is in the process of appointing a specialist to help step up negotiations with Energetik, it is the intention to have some form of agreement in place prior to April 2024, the proposed restarting of works onsite.
Further evidence has been included in the Appendix of the revised energy strategy. We have recently been notified that the carbon factor of the DEN is 0.022 kgCO2/kWh, slightly worse than what was previously stated. This does not significantly affect the results as the Notional Building uses the same Carbon Factor.
ENERGETIK : 
Fundamentally the BRE design note and SAP means that Energetik’s carbon calculation are based on displaced electricity, meaning that as electricity decarbonises so does the heat from an EfW plant. So heat networks connected to an EfW facility now use this same method without needing to calculate their own carbon factor based on the following BRE statement in the attached. We believe that we will exceed 97% of our heat from the EfW, but we accept the BRE technical note’s assessment that each year 97% heat is derived from the EfW, and 3% from gas boilers.    
EfW carbon factor [kgCO2/kWh] of (0.136/10 * 0.97) = 0.013192, and 
Back up boiler carbon factor [kgCO2/kWh] of (0.210/0.85 * 0.03) = 0.007412
So Carbon factor for EfW [kgCO2/kWh] is 0.013192 + 0.007412 = 0.0206 kgCO2/kWh. 
Then we have around a 7% heat loss from the EfW to our energy centre to the boundary of your development, so 0.022 kgCO2/kWh at the development boundary.  </t>
  </si>
  <si>
    <t>The applicant is proposing a communal heat network supplied by a centralised energy center. It should be confirmed that all apartments and non-domestic building uses will be connected to the heat network.
A drawing/schematic showing the route of the heat network linking all buildings/uses on the site has been provided alongside a drawing indicating the floor area, internal layout and location of the energy center. 
The applicant has provided a commitment that the development is designed to allow future connection to a district heating network. This should include a single point of connection to the district heating network. This requirement is to be secured through a suitable condition or legal wording.
A drawing has been provided demonstrating space for heat exchangers in the energy center/centers, and a safe-guarded pipe route to the site boundary. Since there is a very strong opportunity to connect, a further more detailed drawing should be provided demonstrating the equipment and space allowance that will be made in consultation with Energetik.</t>
  </si>
  <si>
    <t>A more detail drawing has been provided in the updated Energy Statement (revision P05 dated 20/10/23) showing the anticipated plant and associated layout.</t>
  </si>
  <si>
    <t>Be Green</t>
  </si>
  <si>
    <t>The applicant is proposing to install PV panels. The applicant should 
- provide the capacity (kWp), total net area (m2) and annual output (kWh) of the proposed PV array. A roof layout has been provided, however, it appears that there might be additional space for PV as lower roof areas have not been provided and the stairs overrun.
The applicant should reconsider the PV provision and they should 
- provide a detailed roof layout demonstrating that the roof’s potential for a PV installation has been maximised and 
- clearly outlining any constraints to the provision of further PV, such as plant space or solar insolation levels. The applicant is expected to situate PV on any green/brown roof areas using bio solar arrangement and should 
- indicate how PV can be integrated with any amenity areas. 
The on-site savings from renewable energy technologies should be maximised regardless of the London Plan targets having been met.</t>
  </si>
  <si>
    <t>The updated Energy Strategy contains this information within Appendix E. The PV area is 90 sqm.
As shown in the development information tab of the GLA carbon emissions reporting spreadsheet, the peak power output is kWp = 17.31 kW, total net PV area is modelled as 76.5 m2 and the annual output, as calculated in the BRUKL, is 13,064 kWh/year. 
Changes to the roof plans and elevations have recently been agreed with LBH following the QRP. An updated rooftop PV layout has been provided in the revised Energy Statement, but the area is approximately the same as before. The additional PV has been shown on a roof diagram in the updated Energy report p05.  Consideration for PV in other locations has been extensively reviewed but dismissed on the following grounds: Vertical PV on SE and NW facades results in unacceptable embodied carbon payback times due to inefficient generation; PV mounted on brise soleil is unacceptable for fire risk; PV mounted above plant is unacceptable for heat rejection; other flat roof availability is dedicated to amenity space.</t>
  </si>
  <si>
    <t xml:space="preserve">As per comment 8 above connection to the proposed DHN should be prioritised. If the connection is not available the applicant should take into account the below. The applicant should propose one communal heat network supplied by one centralised energy center. Justification should be given in terms of WLC for any demands not served by centralised heat pumps. 
Should heat pumps be proposed, further information on the heat pumps should be provided including: 
a. An estimate of the heating and/or cooling energy (MWh/annum) the heat pumps would provide to the development and the percentage of contribution to the site’s heat loads. They should demonstrate how the heat fraction from heat pump technologies has been maximised.
b. Details of the Seasonal Coefficient of Performance (SCOP) and/or Seasonal Energy Efficiency ratio (SEER) and how these have been calculated for the specific proposed system's operation. This should incorporate the expected heat source and heat distribution temperatures (for space heat and hot water)and the distribution loss factor, which should be calculated based on the above information and used for calculation purposes. </t>
  </si>
  <si>
    <t>If the DEN option becomes unviable then this information will be provided.</t>
  </si>
  <si>
    <t>Whole Life-Cycle Carbon Assessment</t>
  </si>
  <si>
    <t xml:space="preserve">The applicant has submitted a WLC assessment which will be reviewed separately; comments will be provided. The WLC assessment should be presented separately in excel using the GLA's WLC assessment template and should follow the GLA WLC guidance. The template and guidance are available here: https://www.london.gov.uk/what-we-do/planning/implementing-london-plan/london-plan-guidance/whole-life-cycle-carbon-assessments-guidance. Applicants will also be conditioned to submit a post-construction assessment to report on the development’s actual WLC emissions. </t>
  </si>
  <si>
    <t>Noted.  A revised version of the WLC spreadsheet has been provided in response to comments from the Haringey Officer and the Quality Review panel (minor changes include - quantity of demolition material, and more detail on the further reductions being considered).</t>
  </si>
  <si>
    <t>Be Seen Energy Monitoring</t>
  </si>
  <si>
    <r>
      <t xml:space="preserve">A commitment should be provided that the development will be designed to enable post construction monitoring and that the information set out in the ‘Be Seen’ guidance is submitted to the GLA’s portal at the appropriate reporting stages. This will be secured through </t>
    </r>
    <r>
      <rPr>
        <b/>
        <u/>
        <sz val="11"/>
        <color theme="1"/>
        <rFont val="Foundry Form Sans"/>
      </rPr>
      <t>suitable legal wording.</t>
    </r>
    <r>
      <rPr>
        <sz val="11"/>
        <color theme="1"/>
        <rFont val="Foundry Form Sans"/>
      </rPr>
      <t xml:space="preserve">
The 'Be Seen' reporting spreadsheet has been developed to enable development teams to capture all data offline before this is submitted via the webform. Once the planning stage CO2 emissions have been agreed with GLA, the applicant should confirm that the planning stage data has been submitted to GLA.</t>
    </r>
  </si>
  <si>
    <t xml:space="preserve">
We can confirm that the webform will be submitted once the planning stage CO2 emissions have been agreed with the GLA.</t>
  </si>
  <si>
    <t>Energy Use Intensity and Space Heating Demand Reporting</t>
  </si>
  <si>
    <t xml:space="preserve">EUI and space heating demands should be provided. The applicant should 
- confirm the methodology used for these calculations.
- The applicant should provide commentary if the expected performance is higher than the reference values of Table 4 of GLA guidance.  </t>
  </si>
  <si>
    <t xml:space="preserve">An EUI estimation has been provided in the updated GLA Energy Spreadsheet. </t>
  </si>
  <si>
    <t xml:space="preserve">Other points </t>
  </si>
  <si>
    <t>The carbon dioxide savings of the non-domestic element fall short of the on-site target within the London Plan. 
The applicant should consider the scope for additional measures aimed at achieving further carbon reductions.</t>
  </si>
  <si>
    <t>The Part L2 analysis is significantly  dominated by domestic hot water demand. This is out of our control (evidenced in the BRUKL report). A Waste Water Heat Recovery system has been considered but there is no official methodology for including this design feature within a Part L2 dynamic simulation. We have investigated accounting for WWHR using the Simplified Building Energy Method, but this would need approval from the Building Control Officer. If approval is granted, this design feature would improve the carbon savings by a further +10% over the Notional Building. 
There are no additional practical of feasible design interventions that we can apply to the building.</t>
  </si>
  <si>
    <r>
      <t xml:space="preserve">The applicant has confirmed the carbon shortfall in tonnes CO2 and the associated carbon offset payment that will be made to the borough. The </t>
    </r>
    <r>
      <rPr>
        <b/>
        <u/>
        <sz val="11"/>
        <color theme="1"/>
        <rFont val="Foundry Form Sans"/>
      </rPr>
      <t>draft s106 agreement</t>
    </r>
    <r>
      <rPr>
        <sz val="11"/>
        <color theme="1"/>
        <rFont val="Foundry Form Sans"/>
      </rPr>
      <t xml:space="preserve"> should be submitted when available to evidence the carbon offset agreement with the borough.</t>
    </r>
  </si>
  <si>
    <t>Noted</t>
  </si>
  <si>
    <t>The applicant should provide the relevant modelling output sheets (i.e. TER, DER, BRUKL) for all the different stages of the energy hierarchy.</t>
  </si>
  <si>
    <t>BRUKLs are provided as separate files.</t>
  </si>
  <si>
    <t xml:space="preserve">The applicant should complete and submit the Good Homes Alliance Early Stage Overheating Risk Tool. </t>
  </si>
  <si>
    <t>See Appendix D in the updated Energy Strategy report.</t>
  </si>
  <si>
    <t xml:space="preserve">Move resolved comments under this section </t>
  </si>
  <si>
    <t>Received; SAP 10 proposed and nothing further required</t>
  </si>
  <si>
    <t>Received; SAP 2012 proposed and nothing further required</t>
  </si>
  <si>
    <t>Received; SAP 10.2 proposed but items still outstanding</t>
  </si>
  <si>
    <t>Received; SAP 10 proposed but items still outstanding</t>
  </si>
  <si>
    <t>Received; SAP 2012 proposed but items still outstanding</t>
  </si>
  <si>
    <t>Unhide Column F-I if Hybrid Application</t>
  </si>
  <si>
    <t>Domestic (detailed)</t>
  </si>
  <si>
    <r>
      <t xml:space="preserve">Domestic </t>
    </r>
    <r>
      <rPr>
        <b/>
        <sz val="16"/>
        <color rgb="FFFF0000"/>
        <rFont val="Foundry Form Sans"/>
      </rPr>
      <t>(outline/detailed)</t>
    </r>
  </si>
  <si>
    <r>
      <t>Total residual regulated CO</t>
    </r>
    <r>
      <rPr>
        <b/>
        <vertAlign val="subscript"/>
        <sz val="11"/>
        <color theme="1"/>
        <rFont val="Foundry Form Sans"/>
      </rPr>
      <t>2</t>
    </r>
    <r>
      <rPr>
        <b/>
        <sz val="11"/>
        <color theme="1"/>
        <rFont val="Foundry Form Sans"/>
      </rPr>
      <t xml:space="preserve"> emissions</t>
    </r>
  </si>
  <si>
    <r>
      <t>Regulated CO</t>
    </r>
    <r>
      <rPr>
        <b/>
        <vertAlign val="subscript"/>
        <sz val="11"/>
        <color theme="1"/>
        <rFont val="Foundry Form Sans"/>
      </rPr>
      <t>2</t>
    </r>
    <r>
      <rPr>
        <b/>
        <sz val="11"/>
        <color theme="1"/>
        <rFont val="Foundry Form Sans"/>
      </rPr>
      <t xml:space="preserve"> emissions reductions</t>
    </r>
  </si>
  <si>
    <t>(tonnes per annum)</t>
  </si>
  <si>
    <t>(per cent)</t>
  </si>
  <si>
    <t xml:space="preserve">Baseline i.e. 2021 Building Regulations </t>
  </si>
  <si>
    <t xml:space="preserve">Baseline i.e. 2013 Building Regulations </t>
  </si>
  <si>
    <t>Energy Efficiency</t>
  </si>
  <si>
    <t>CHP</t>
  </si>
  <si>
    <t>Renewable energy</t>
  </si>
  <si>
    <t>Total</t>
  </si>
  <si>
    <t>Non-domestic (detailed)</t>
  </si>
  <si>
    <r>
      <t xml:space="preserve">Non-domestic </t>
    </r>
    <r>
      <rPr>
        <b/>
        <sz val="16"/>
        <color rgb="FFFF0000"/>
        <rFont val="Foundry Form Sans"/>
      </rPr>
      <t>(outline/detailed)</t>
    </r>
  </si>
  <si>
    <t xml:space="preserve">Carbon offsetting (detailed) </t>
  </si>
  <si>
    <r>
      <t xml:space="preserve">Carbon offsetting </t>
    </r>
    <r>
      <rPr>
        <b/>
        <sz val="16"/>
        <color rgb="FFFF0000"/>
        <rFont val="Foundry Form Sans"/>
      </rPr>
      <t xml:space="preserve">(outline/detailed) </t>
    </r>
  </si>
  <si>
    <t>Shortfall 
(tonnes per annum)</t>
  </si>
  <si>
    <t>Shortfall 
(£)</t>
  </si>
  <si>
    <t xml:space="preserve">Domestic </t>
  </si>
  <si>
    <t>Non-domestic</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</si>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</sst>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39">
    <font>
      <sz val="11"/>
      <color theme="1"/>
      <name val="Calibri"/>
      <family val="2"/>
      <scheme val="minor"/>
    </font>
    <font>
      <sz val="12"/>
      <color theme="1"/>
      <name val="Foundry Form Sans"/>
    </font>
    <font>
      <sz val="11"/>
      <color theme="1"/>
      <name val="Foundry Form Sans"/>
    </font>
    <font>
      <b/>
      <sz val="11"/>
      <color theme="1"/>
      <name val="Foundry Form Sans"/>
    </font>
    <font>
      <b/>
      <sz val="22"/>
      <color theme="1"/>
      <name val="Foundry Form Sans"/>
    </font>
    <font>
      <b/>
      <sz val="16"/>
      <color theme="1"/>
      <name val="Foundry Form Sans"/>
    </font>
    <font>
      <b/>
      <u/>
      <sz val="22"/>
      <color theme="1"/>
      <name val="Foundry Form Sans"/>
    </font>
    <font>
      <sz val="11"/>
      <color rgb="FFFF0000"/>
      <name val="Foundry Form Sans"/>
    </font>
    <font>
      <b/>
      <sz val="12"/>
      <color theme="1"/>
      <name val="Foundry Form Sans"/>
    </font>
    <font>
      <b/>
      <sz val="10"/>
      <name val="Foundry Form Sans"/>
    </font>
    <font>
      <b/>
      <vertAlign val="subscript"/>
      <sz val="11"/>
      <color theme="1"/>
      <name val="Foundry Form Sans"/>
    </font>
    <font>
      <sz val="11"/>
      <name val="Foundry Form Sans"/>
    </font>
    <font>
      <b/>
      <sz val="11"/>
      <name val="Foundry Form Sans"/>
    </font>
    <font>
      <sz val="11"/>
      <color theme="1"/>
      <name val="Calibri"/>
      <family val="2"/>
      <scheme val="minor"/>
    </font>
    <font>
      <b/>
      <u/>
      <sz val="11"/>
      <color theme="1"/>
      <name val="Foundry Form Sans"/>
    </font>
    <font>
      <sz val="8"/>
      <color theme="1"/>
      <name val="Foundry Form Sans"/>
    </font>
    <font>
      <b/>
      <sz val="11"/>
      <color theme="1"/>
      <name val="Calibri"/>
      <family val="2"/>
      <scheme val="minor"/>
    </font>
    <font>
      <sz val="11"/>
      <color theme="4"/>
      <name val="Foundry Form Sans"/>
    </font>
    <font>
      <b/>
      <sz val="11"/>
      <name val="Calibri"/>
      <family val="2"/>
      <scheme val="minor"/>
    </font>
    <font>
      <b/>
      <sz val="18"/>
      <color theme="1"/>
      <name val="Foundry Form Sans"/>
    </font>
    <font>
      <b/>
      <u/>
      <sz val="18"/>
      <color theme="1"/>
      <name val="Foundry Form Sans"/>
    </font>
    <font>
      <sz val="11"/>
      <color theme="0" tint="-0.14999847407452621"/>
      <name val="Foundry Form Sans"/>
    </font>
    <font>
      <b/>
      <sz val="11"/>
      <color theme="0"/>
      <name val="Calibri"/>
      <family val="2"/>
      <scheme val="minor"/>
    </font>
    <font>
      <b/>
      <sz val="11"/>
      <color theme="0"/>
      <name val="Foundry Form Sans"/>
    </font>
    <font>
      <sz val="11"/>
      <color theme="0"/>
      <name val="Calibri"/>
      <family val="2"/>
      <scheme val="minor"/>
    </font>
    <font>
      <sz val="11"/>
      <color theme="0"/>
      <name val="Foundry Form Sans"/>
    </font>
    <font>
      <b/>
      <sz val="16"/>
      <color rgb="FFFF0000"/>
      <name val="Foundry Form Sans"/>
    </font>
    <font>
      <i/>
      <sz val="9"/>
      <color theme="1"/>
      <name val="Foundry Form Sans"/>
    </font>
    <font>
      <i/>
      <sz val="8"/>
      <color theme="1"/>
      <name val="Foundry Form Sans"/>
    </font>
    <font>
      <sz val="11"/>
      <color rgb="FF00B050"/>
      <name val="Foundry Form Sans"/>
    </font>
    <font>
      <sz val="11"/>
      <color rgb="FF00B050"/>
      <name val="Calibri"/>
      <family val="2"/>
      <scheme val="minor"/>
    </font>
    <font>
      <b/>
      <sz val="11"/>
      <color rgb="FFFF0000"/>
      <name val="Calibri"/>
      <family val="2"/>
      <scheme val="minor"/>
    </font>
    <font>
      <sz val="11"/>
      <color rgb="FFFF0000"/>
      <name val="Calibri"/>
      <family val="2"/>
      <scheme val="minor"/>
    </font>
    <font>
      <b/>
      <sz val="18"/>
      <color theme="1"/>
      <name val="Calibri"/>
      <family val="2"/>
      <scheme val="minor"/>
    </font>
    <font>
      <sz val="11"/>
      <name val="Calibri"/>
      <family val="2"/>
      <scheme val="minor"/>
    </font>
    <font>
      <sz val="11"/>
      <color rgb="FF000000"/>
      <name val="Calibri"/>
      <family val="2"/>
      <scheme val="minor"/>
    </font>
    <font>
      <u/>
      <sz val="11"/>
      <color theme="10"/>
      <name val="Calibri"/>
      <family val="2"/>
      <scheme val="minor"/>
    </font>
    <font>
      <b/>
      <i/>
      <sz val="11"/>
      <name val="Calibri"/>
      <family val="2"/>
      <scheme val="minor"/>
    </font>
    <font>
      <b/>
      <sz val="11"/>
      <color rgb="FF00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patternFill>
    </fill>
    <fill>
      <patternFill patternType="solid">
        <fgColor theme="1" tint="0.499984740745262"/>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4"/>
        <bgColor indexed="64"/>
      </patternFill>
    </fill>
  </fills>
  <borders count="4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4">
    <xf numFmtId="0" fontId="0" fillId="0" borderId="0"/>
    <xf numFmtId="9" fontId="13" fillId="0" borderId="0" applyFont="0" applyFill="0" applyBorder="0" applyAlignment="0" applyProtection="0"/>
    <xf numFmtId="0" fontId="13" fillId="4" borderId="14" applyNumberFormat="0" applyFont="0" applyAlignment="0" applyProtection="0"/>
    <xf numFmtId="0" fontId="36" fillId="0" borderId="0" applyNumberFormat="0" applyFill="0" applyBorder="0" applyAlignment="0" applyProtection="0"/>
  </cellStyleXfs>
  <cellXfs count="17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0" borderId="0" xfId="0" applyFont="1"/>
    <xf numFmtId="0" fontId="2" fillId="2" borderId="0" xfId="0" applyFont="1" applyFill="1"/>
    <xf numFmtId="0" fontId="4" fillId="2" borderId="0" xfId="0" applyFont="1" applyFill="1"/>
    <xf numFmtId="0" fontId="3" fillId="2" borderId="0" xfId="0" applyFont="1" applyFill="1"/>
    <xf numFmtId="0" fontId="2" fillId="2" borderId="0" xfId="0" applyFont="1" applyFill="1" applyAlignment="1">
      <alignment horizontal="left" wrapText="1"/>
    </xf>
    <xf numFmtId="0" fontId="5" fillId="2" borderId="0" xfId="0" applyFont="1" applyFill="1"/>
    <xf numFmtId="0" fontId="3" fillId="2" borderId="0" xfId="0" applyFont="1" applyFill="1" applyAlignment="1">
      <alignment horizontal="center"/>
    </xf>
    <xf numFmtId="0" fontId="2" fillId="2" borderId="1" xfId="0" applyFont="1" applyFill="1" applyBorder="1" applyAlignment="1">
      <alignment horizontal="right"/>
    </xf>
    <xf numFmtId="0" fontId="6" fillId="2" borderId="0" xfId="0" applyFont="1" applyFill="1"/>
    <xf numFmtId="0" fontId="2" fillId="0" borderId="0" xfId="0" applyFont="1" applyAlignment="1">
      <alignment horizontal="center" vertical="center"/>
    </xf>
    <xf numFmtId="0" fontId="0" fillId="2" borderId="0" xfId="0" applyFill="1"/>
    <xf numFmtId="0" fontId="1" fillId="2" borderId="2" xfId="0" applyFont="1" applyFill="1" applyBorder="1" applyAlignment="1">
      <alignment vertical="center" wrapText="1"/>
    </xf>
    <xf numFmtId="0" fontId="1" fillId="2" borderId="2"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8" fillId="2" borderId="0" xfId="0" applyFont="1" applyFill="1" applyAlignment="1">
      <alignment vertical="center" wrapText="1"/>
    </xf>
    <xf numFmtId="0" fontId="9" fillId="2" borderId="0" xfId="0" applyFont="1" applyFill="1" applyAlignment="1">
      <alignment horizontal="center" vertical="center" wrapText="1"/>
    </xf>
    <xf numFmtId="0" fontId="2" fillId="2" borderId="0" xfId="0" applyFont="1" applyFill="1" applyAlignment="1">
      <alignment horizontal="right" vertical="center" wrapText="1"/>
    </xf>
    <xf numFmtId="0" fontId="2" fillId="0" borderId="0" xfId="0" applyFont="1" applyAlignment="1">
      <alignment horizontal="left" vertical="center" wrapText="1"/>
    </xf>
    <xf numFmtId="0" fontId="8" fillId="2" borderId="2" xfId="0" applyFont="1" applyFill="1" applyBorder="1" applyAlignment="1">
      <alignment horizontal="center" vertical="center" wrapText="1"/>
    </xf>
    <xf numFmtId="0" fontId="2" fillId="2" borderId="5" xfId="0" applyFont="1" applyFill="1" applyBorder="1"/>
    <xf numFmtId="0" fontId="0" fillId="2" borderId="5" xfId="0" applyFill="1" applyBorder="1"/>
    <xf numFmtId="0" fontId="2" fillId="2" borderId="0" xfId="0" applyFont="1" applyFill="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2" fillId="0" borderId="6" xfId="0" applyFont="1" applyBorder="1" applyAlignment="1">
      <alignment horizontal="left" vertical="center" wrapText="1"/>
    </xf>
    <xf numFmtId="0" fontId="0" fillId="0" borderId="6" xfId="0" applyBorder="1" applyAlignment="1">
      <alignment horizontal="center" vertical="center"/>
    </xf>
    <xf numFmtId="0" fontId="0" fillId="0" borderId="6" xfId="0" applyBorder="1"/>
    <xf numFmtId="0" fontId="2" fillId="2" borderId="2" xfId="0" applyFont="1" applyFill="1" applyBorder="1" applyAlignment="1">
      <alignment vertical="center" wrapText="1"/>
    </xf>
    <xf numFmtId="0" fontId="11"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12" fillId="2" borderId="2" xfId="0" applyFont="1" applyFill="1" applyBorder="1" applyAlignment="1">
      <alignment horizontal="center" vertical="center" wrapText="1"/>
    </xf>
    <xf numFmtId="0" fontId="2" fillId="2" borderId="2" xfId="0" applyFont="1" applyFill="1" applyBorder="1"/>
    <xf numFmtId="0" fontId="3" fillId="3" borderId="6" xfId="0" applyFont="1" applyFill="1" applyBorder="1" applyAlignment="1">
      <alignment horizontal="left" vertical="center"/>
    </xf>
    <xf numFmtId="0" fontId="2" fillId="3" borderId="6" xfId="0" applyFont="1" applyFill="1" applyBorder="1" applyAlignment="1">
      <alignment horizontal="left" vertical="center" wrapText="1"/>
    </xf>
    <xf numFmtId="0" fontId="0" fillId="3" borderId="6" xfId="0" applyFill="1" applyBorder="1" applyAlignment="1">
      <alignment horizontal="center" vertical="center"/>
    </xf>
    <xf numFmtId="0" fontId="0" fillId="3" borderId="6" xfId="0" applyFill="1" applyBorder="1"/>
    <xf numFmtId="9" fontId="2" fillId="2" borderId="2" xfId="1" applyFont="1" applyFill="1" applyBorder="1" applyAlignment="1">
      <alignment horizontal="right" vertical="center" wrapText="1"/>
    </xf>
    <xf numFmtId="14" fontId="2" fillId="2" borderId="1" xfId="0" applyNumberFormat="1" applyFont="1" applyFill="1" applyBorder="1" applyAlignment="1">
      <alignment horizontal="right" vertical="center"/>
    </xf>
    <xf numFmtId="0" fontId="2" fillId="2" borderId="1" xfId="0" applyFont="1" applyFill="1" applyBorder="1" applyAlignment="1">
      <alignment horizontal="right" vertical="center"/>
    </xf>
    <xf numFmtId="0" fontId="3" fillId="0" borderId="0" xfId="0" applyFont="1" applyAlignment="1">
      <alignment horizontal="left" vertical="center"/>
    </xf>
    <xf numFmtId="0" fontId="0" fillId="2" borderId="0" xfId="0" applyFill="1" applyAlignment="1">
      <alignment horizontal="center" vertical="center" wrapText="1"/>
    </xf>
    <xf numFmtId="0" fontId="0" fillId="2" borderId="5" xfId="0" applyFill="1" applyBorder="1" applyAlignment="1">
      <alignment horizontal="center" vertical="center" wrapText="1"/>
    </xf>
    <xf numFmtId="0" fontId="3" fillId="0" borderId="0" xfId="0" applyFont="1" applyAlignment="1">
      <alignment horizontal="left" vertical="center" wrapText="1"/>
    </xf>
    <xf numFmtId="0" fontId="0" fillId="0" borderId="6" xfId="0" applyBorder="1" applyAlignment="1">
      <alignment horizontal="center" vertical="center" wrapText="1"/>
    </xf>
    <xf numFmtId="0" fontId="0" fillId="0" borderId="0" xfId="0" applyAlignment="1">
      <alignment wrapText="1"/>
    </xf>
    <xf numFmtId="0" fontId="0" fillId="3" borderId="6" xfId="0" applyFill="1" applyBorder="1" applyAlignment="1">
      <alignment horizontal="center" vertical="center" wrapText="1"/>
    </xf>
    <xf numFmtId="0" fontId="16" fillId="0" borderId="0" xfId="0" applyFont="1" applyAlignment="1">
      <alignment horizontal="center" vertical="center" wrapText="1"/>
    </xf>
    <xf numFmtId="0" fontId="0" fillId="0" borderId="0" xfId="0" applyAlignment="1">
      <alignment vertical="center" wrapText="1"/>
    </xf>
    <xf numFmtId="0" fontId="16" fillId="0" borderId="9" xfId="0" applyFont="1" applyBorder="1"/>
    <xf numFmtId="0" fontId="19" fillId="2" borderId="0" xfId="0" applyFont="1" applyFill="1" applyAlignment="1">
      <alignment horizontal="left" vertical="center"/>
    </xf>
    <xf numFmtId="0" fontId="16" fillId="0" borderId="11" xfId="0" applyFont="1" applyBorder="1"/>
    <xf numFmtId="0" fontId="21" fillId="0" borderId="0" xfId="0" applyFont="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center" vertical="center" wrapText="1"/>
    </xf>
    <xf numFmtId="0" fontId="3" fillId="0" borderId="6" xfId="0" applyFont="1" applyBorder="1" applyAlignment="1">
      <alignment horizontal="left" vertical="center"/>
    </xf>
    <xf numFmtId="0" fontId="3" fillId="2" borderId="2" xfId="0" applyFont="1" applyFill="1" applyBorder="1" applyAlignment="1">
      <alignment horizontal="center" vertical="center" wrapText="1"/>
    </xf>
    <xf numFmtId="0" fontId="3" fillId="0" borderId="0" xfId="0" applyFont="1" applyAlignment="1">
      <alignment horizontal="center" vertical="center"/>
    </xf>
    <xf numFmtId="0" fontId="16" fillId="0" borderId="22" xfId="0" applyFont="1" applyBorder="1"/>
    <xf numFmtId="0" fontId="23" fillId="5" borderId="15" xfId="0" applyFont="1" applyFill="1" applyBorder="1" applyAlignment="1">
      <alignment horizontal="center" vertical="center"/>
    </xf>
    <xf numFmtId="0" fontId="22" fillId="5" borderId="16"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3" fillId="5" borderId="23" xfId="0" applyFont="1" applyFill="1" applyBorder="1" applyAlignment="1">
      <alignment horizontal="center" vertical="center"/>
    </xf>
    <xf numFmtId="0" fontId="16" fillId="0" borderId="20" xfId="0" applyFont="1" applyBorder="1"/>
    <xf numFmtId="0" fontId="16" fillId="0" borderId="29" xfId="0" applyFont="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28" xfId="0" applyBorder="1" applyAlignment="1">
      <alignment horizontal="center" vertical="center" wrapText="1"/>
    </xf>
    <xf numFmtId="0" fontId="0" fillId="0" borderId="38" xfId="0" applyBorder="1" applyAlignment="1">
      <alignment horizontal="center" vertical="center" wrapText="1"/>
    </xf>
    <xf numFmtId="0" fontId="0" fillId="0" borderId="29" xfId="0" applyBorder="1" applyAlignment="1">
      <alignment horizontal="center" vertical="center" wrapText="1"/>
    </xf>
    <xf numFmtId="0" fontId="22" fillId="5" borderId="18" xfId="0" applyFont="1" applyFill="1" applyBorder="1" applyAlignment="1">
      <alignment wrapText="1"/>
    </xf>
    <xf numFmtId="0" fontId="3" fillId="5" borderId="24" xfId="0" applyFont="1" applyFill="1" applyBorder="1" applyAlignment="1">
      <alignment horizontal="center" vertical="center"/>
    </xf>
    <xf numFmtId="0" fontId="2" fillId="5" borderId="25"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5" borderId="33" xfId="0" applyFill="1" applyBorder="1" applyAlignment="1">
      <alignment horizontal="center" vertical="center" wrapText="1"/>
    </xf>
    <xf numFmtId="0" fontId="16" fillId="5" borderId="33" xfId="0" applyFont="1" applyFill="1" applyBorder="1" applyAlignment="1">
      <alignment horizontal="center" vertical="center" wrapText="1"/>
    </xf>
    <xf numFmtId="0" fontId="16" fillId="5" borderId="27" xfId="0" applyFont="1" applyFill="1" applyBorder="1"/>
    <xf numFmtId="0" fontId="3" fillId="5" borderId="35" xfId="0" applyFont="1" applyFill="1" applyBorder="1" applyAlignment="1">
      <alignment horizontal="center" vertical="center"/>
    </xf>
    <xf numFmtId="0" fontId="2" fillId="5" borderId="21"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0" fillId="5" borderId="29" xfId="0" applyFill="1" applyBorder="1" applyAlignment="1">
      <alignment horizontal="center" vertical="center" wrapText="1"/>
    </xf>
    <xf numFmtId="0" fontId="16" fillId="5" borderId="2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2" fillId="5" borderId="0" xfId="0" applyFont="1" applyFill="1" applyAlignment="1">
      <alignment horizontal="center" vertical="center" wrapText="1"/>
    </xf>
    <xf numFmtId="0" fontId="2" fillId="3" borderId="29" xfId="0" applyFont="1" applyFill="1" applyBorder="1" applyAlignment="1">
      <alignment horizontal="center" vertical="center" wrapText="1"/>
    </xf>
    <xf numFmtId="0" fontId="2" fillId="3" borderId="10" xfId="0" quotePrefix="1" applyFont="1" applyFill="1" applyBorder="1" applyAlignment="1">
      <alignment horizontal="center" vertical="center" wrapText="1"/>
    </xf>
    <xf numFmtId="0" fontId="23" fillId="6" borderId="15" xfId="0" applyFont="1" applyFill="1" applyBorder="1" applyAlignment="1">
      <alignment horizontal="center" vertical="center"/>
    </xf>
    <xf numFmtId="0" fontId="23" fillId="6" borderId="23" xfId="0" applyFont="1" applyFill="1" applyBorder="1" applyAlignment="1">
      <alignment horizontal="center" vertical="center"/>
    </xf>
    <xf numFmtId="0" fontId="22" fillId="6" borderId="16" xfId="0" applyFont="1" applyFill="1" applyBorder="1" applyAlignment="1">
      <alignment horizontal="center" vertical="center" wrapText="1"/>
    </xf>
    <xf numFmtId="0" fontId="22" fillId="6" borderId="18" xfId="0" applyFont="1" applyFill="1" applyBorder="1" applyAlignment="1">
      <alignment horizontal="center" vertical="center"/>
    </xf>
    <xf numFmtId="9" fontId="3" fillId="7" borderId="8" xfId="0" applyNumberFormat="1" applyFont="1" applyFill="1" applyBorder="1" applyAlignment="1">
      <alignment horizontal="center" vertical="center"/>
    </xf>
    <xf numFmtId="9" fontId="3" fillId="7" borderId="44" xfId="0" applyNumberFormat="1" applyFont="1" applyFill="1" applyBorder="1" applyAlignment="1">
      <alignment horizontal="center" vertical="center"/>
    </xf>
    <xf numFmtId="9" fontId="0" fillId="7" borderId="41" xfId="1" applyFont="1" applyFill="1" applyBorder="1" applyAlignment="1">
      <alignment horizontal="center" vertical="center" wrapText="1"/>
    </xf>
    <xf numFmtId="9" fontId="0" fillId="7" borderId="9" xfId="1" applyFont="1" applyFill="1" applyBorder="1" applyAlignment="1">
      <alignment horizontal="center" vertical="center"/>
    </xf>
    <xf numFmtId="9" fontId="3" fillId="7" borderId="10" xfId="0" applyNumberFormat="1" applyFont="1" applyFill="1" applyBorder="1" applyAlignment="1">
      <alignment horizontal="center" vertical="center"/>
    </xf>
    <xf numFmtId="9" fontId="3" fillId="7" borderId="45" xfId="0" applyNumberFormat="1" applyFont="1" applyFill="1" applyBorder="1" applyAlignment="1">
      <alignment horizontal="center" vertical="center"/>
    </xf>
    <xf numFmtId="9" fontId="0" fillId="7" borderId="2" xfId="1" applyFont="1" applyFill="1" applyBorder="1" applyAlignment="1">
      <alignment horizontal="center" vertical="center" wrapText="1"/>
    </xf>
    <xf numFmtId="9" fontId="0" fillId="7" borderId="11" xfId="1" applyFont="1" applyFill="1" applyBorder="1" applyAlignment="1">
      <alignment horizontal="center" vertical="center"/>
    </xf>
    <xf numFmtId="0" fontId="0" fillId="7" borderId="2" xfId="0" applyFill="1" applyBorder="1" applyAlignment="1">
      <alignment horizontal="center" vertical="center" wrapText="1"/>
    </xf>
    <xf numFmtId="0" fontId="0" fillId="7" borderId="11" xfId="0" applyFill="1" applyBorder="1" applyAlignment="1">
      <alignment horizontal="center" vertical="center"/>
    </xf>
    <xf numFmtId="0" fontId="3" fillId="7" borderId="10" xfId="0" applyFont="1" applyFill="1" applyBorder="1" applyAlignment="1">
      <alignment horizontal="center" vertical="center"/>
    </xf>
    <xf numFmtId="0" fontId="3" fillId="7" borderId="45" xfId="0" applyFont="1" applyFill="1" applyBorder="1" applyAlignment="1">
      <alignment horizontal="center" vertical="center"/>
    </xf>
    <xf numFmtId="9" fontId="0" fillId="7" borderId="2" xfId="0" applyNumberFormat="1" applyFill="1" applyBorder="1" applyAlignment="1">
      <alignment horizontal="center" vertical="center" wrapText="1"/>
    </xf>
    <xf numFmtId="0" fontId="3" fillId="7" borderId="12" xfId="0" applyFont="1" applyFill="1" applyBorder="1" applyAlignment="1">
      <alignment horizontal="center" vertical="center"/>
    </xf>
    <xf numFmtId="0" fontId="25" fillId="8" borderId="39" xfId="0" applyFont="1" applyFill="1" applyBorder="1" applyAlignment="1">
      <alignment horizontal="center" vertical="center"/>
    </xf>
    <xf numFmtId="0" fontId="25" fillId="8" borderId="46" xfId="0" applyFont="1" applyFill="1" applyBorder="1" applyAlignment="1">
      <alignment horizontal="center" vertical="center"/>
    </xf>
    <xf numFmtId="0" fontId="27" fillId="2" borderId="0" xfId="0" applyFont="1" applyFill="1"/>
    <xf numFmtId="0" fontId="0" fillId="7" borderId="42" xfId="0" applyFill="1" applyBorder="1" applyAlignment="1">
      <alignment vertical="center" wrapText="1"/>
    </xf>
    <xf numFmtId="0" fontId="16" fillId="0" borderId="26" xfId="0" applyFont="1" applyBorder="1"/>
    <xf numFmtId="0" fontId="16" fillId="0" borderId="13" xfId="0" applyFont="1" applyBorder="1"/>
    <xf numFmtId="0" fontId="16" fillId="5" borderId="22" xfId="0" applyFont="1" applyFill="1" applyBorder="1"/>
    <xf numFmtId="0" fontId="16" fillId="0" borderId="27" xfId="0" applyFont="1" applyBorder="1"/>
    <xf numFmtId="0" fontId="29" fillId="0" borderId="6" xfId="0" applyFont="1" applyBorder="1" applyAlignment="1">
      <alignment horizontal="left" vertical="center" wrapText="1"/>
    </xf>
    <xf numFmtId="0" fontId="30" fillId="0" borderId="6" xfId="0" applyFont="1" applyBorder="1" applyAlignment="1">
      <alignment horizontal="center" vertical="center" wrapText="1"/>
    </xf>
    <xf numFmtId="0" fontId="30" fillId="0" borderId="6" xfId="0" applyFont="1" applyBorder="1" applyAlignment="1">
      <alignment horizontal="center" vertical="center"/>
    </xf>
    <xf numFmtId="0" fontId="30" fillId="0" borderId="6" xfId="0" applyFont="1" applyBorder="1"/>
    <xf numFmtId="0" fontId="3" fillId="7" borderId="7" xfId="0" applyFont="1" applyFill="1" applyBorder="1" applyAlignment="1">
      <alignment horizontal="center" vertical="center"/>
    </xf>
    <xf numFmtId="0" fontId="12" fillId="7" borderId="10" xfId="0" applyFont="1" applyFill="1" applyBorder="1" applyAlignment="1">
      <alignment horizontal="center" vertical="center"/>
    </xf>
    <xf numFmtId="0" fontId="12" fillId="7" borderId="43" xfId="0" applyFont="1" applyFill="1" applyBorder="1" applyAlignment="1">
      <alignment horizontal="center" vertical="center"/>
    </xf>
    <xf numFmtId="0" fontId="2" fillId="2" borderId="1" xfId="0" applyFont="1" applyFill="1" applyBorder="1" applyAlignment="1">
      <alignment horizontal="right"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3" fontId="32" fillId="7" borderId="2" xfId="0" applyNumberFormat="1" applyFont="1" applyFill="1" applyBorder="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2" fillId="0" borderId="0" xfId="0" applyFont="1" applyAlignment="1">
      <alignment horizontal="left" vertical="center"/>
    </xf>
    <xf numFmtId="3" fontId="35" fillId="7" borderId="2" xfId="0" applyNumberFormat="1" applyFont="1" applyFill="1" applyBorder="1" applyAlignment="1">
      <alignment horizontal="center" vertical="center" wrapText="1"/>
    </xf>
    <xf numFmtId="0" fontId="36" fillId="0" borderId="0" xfId="3" applyAlignment="1">
      <alignment horizontal="left" vertical="top" wrapText="1"/>
    </xf>
    <xf numFmtId="0" fontId="18" fillId="0" borderId="0" xfId="0" applyFont="1" applyAlignment="1">
      <alignment horizontal="center" vertical="center" wrapText="1"/>
    </xf>
    <xf numFmtId="0" fontId="11" fillId="0" borderId="0" xfId="0" applyFont="1" applyAlignment="1">
      <alignment horizontal="left" vertical="center" wrapText="1"/>
    </xf>
    <xf numFmtId="0" fontId="31" fillId="0" borderId="0" xfId="0" applyFont="1" applyAlignment="1">
      <alignment horizontal="left" vertical="center" wrapText="1"/>
    </xf>
    <xf numFmtId="0" fontId="18" fillId="0" borderId="0" xfId="0" applyFont="1" applyAlignment="1">
      <alignment horizontal="left" vertical="center" wrapText="1"/>
    </xf>
    <xf numFmtId="164" fontId="34" fillId="7" borderId="2" xfId="0" applyNumberFormat="1" applyFont="1" applyFill="1" applyBorder="1" applyAlignment="1">
      <alignment horizontal="center" vertical="center" wrapText="1"/>
    </xf>
    <xf numFmtId="0" fontId="18" fillId="0" borderId="0" xfId="0" applyFont="1" applyAlignment="1">
      <alignment horizontal="center" wrapText="1"/>
    </xf>
    <xf numFmtId="0" fontId="38" fillId="0" borderId="0" xfId="0" applyFont="1" applyAlignment="1">
      <alignment horizontal="left" vertical="center" wrapText="1"/>
    </xf>
    <xf numFmtId="0" fontId="5" fillId="2" borderId="0" xfId="0" applyFont="1" applyFill="1" applyAlignment="1">
      <alignment horizontal="left"/>
    </xf>
    <xf numFmtId="0" fontId="19" fillId="4" borderId="14" xfId="2" applyFont="1" applyAlignment="1">
      <alignment horizontal="left" vertical="center"/>
    </xf>
    <xf numFmtId="0" fontId="2" fillId="0" borderId="0" xfId="0" applyFont="1" applyAlignment="1">
      <alignment horizontal="center" vertical="center" wrapText="1"/>
    </xf>
    <xf numFmtId="0" fontId="2" fillId="3" borderId="10" xfId="0" quotePrefix="1"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4" fillId="8" borderId="40" xfId="0" applyFont="1" applyFill="1" applyBorder="1" applyAlignment="1">
      <alignment horizontal="center" vertical="center" wrapText="1"/>
    </xf>
    <xf numFmtId="0" fontId="24" fillId="8" borderId="3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3" fillId="0" borderId="6" xfId="0" applyFont="1" applyBorder="1" applyAlignment="1">
      <alignment horizontal="left" vertical="center"/>
    </xf>
    <xf numFmtId="0" fontId="3" fillId="3" borderId="30"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3" borderId="30"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31" xfId="0" applyFont="1" applyFill="1" applyBorder="1" applyAlignment="1">
      <alignment horizontal="center" vertical="center"/>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0" fillId="7" borderId="42" xfId="0" applyFill="1" applyBorder="1" applyAlignment="1">
      <alignment horizontal="center" vertical="center" wrapText="1"/>
    </xf>
    <xf numFmtId="0" fontId="0" fillId="7" borderId="28" xfId="0"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5" xfId="0" quotePrefix="1" applyFont="1" applyFill="1" applyBorder="1" applyAlignment="1">
      <alignment horizontal="center" vertical="center" wrapText="1"/>
    </xf>
    <xf numFmtId="0" fontId="2" fillId="3" borderId="25" xfId="0" quotePrefix="1" applyFont="1" applyFill="1" applyBorder="1" applyAlignment="1">
      <alignment horizontal="center" vertical="center" wrapText="1"/>
    </xf>
    <xf numFmtId="0" fontId="2" fillId="3" borderId="19" xfId="0" quotePrefix="1" applyFont="1" applyFill="1" applyBorder="1" applyAlignment="1">
      <alignment horizontal="center" vertical="center" wrapText="1"/>
    </xf>
    <xf numFmtId="0" fontId="3"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28" fillId="2" borderId="0" xfId="0" applyFont="1" applyFill="1" applyAlignment="1">
      <alignment horizontal="center" wrapText="1"/>
    </xf>
    <xf numFmtId="0" fontId="28" fillId="2" borderId="5" xfId="0" applyFont="1" applyFill="1" applyBorder="1" applyAlignment="1">
      <alignment horizontal="center" wrapText="1"/>
    </xf>
  </cellXfs>
  <cellStyles count="4">
    <cellStyle name="Hyperlink" xfId="3" builtinId="8"/>
    <cellStyle name="Normal" xfId="0" builtinId="0"/>
    <cellStyle name="Note" xfId="2" builtinId="10"/>
    <cellStyle name="Percent" xfId="1" builtinId="5"/>
  </cellStyles>
  <dxfs count="39">
    <dxf>
      <font>
        <b/>
        <i val="0"/>
        <color rgb="FFFF0000"/>
      </font>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theme="0"/>
      </font>
      <fill>
        <patternFill>
          <bgColor rgb="FF00B050"/>
        </patternFill>
      </fill>
    </dxf>
    <dxf>
      <font>
        <color theme="0"/>
      </font>
      <fill>
        <patternFill>
          <bgColor rgb="FFFF0000"/>
        </patternFill>
      </fill>
    </dxf>
    <dxf>
      <font>
        <color theme="0"/>
      </font>
      <fill>
        <patternFill>
          <bgColor theme="7"/>
        </patternFill>
      </fill>
    </dxf>
    <dxf>
      <font>
        <color theme="0"/>
      </font>
      <fill>
        <patternFill>
          <bgColor theme="5"/>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theme="1" tint="0.499984740745262"/>
      </font>
      <fill>
        <patternFill>
          <bgColor theme="0" tint="-0.14996795556505021"/>
        </patternFill>
      </fill>
    </dxf>
  </dxfs>
  <tableStyles count="0" defaultTableStyle="TableStyleMedium2" defaultPivotStyle="PivotStyleLight16"/>
  <colors>
    <mruColors>
      <color rgb="FFFFEB9C"/>
      <color rgb="FF9C5700"/>
      <color rgb="FFC6EFCE"/>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166688</xdr:rowOff>
    </xdr:to>
    <xdr:pic>
      <xdr:nvPicPr>
        <xdr:cNvPr id="2" name="Picture 1">
          <a:extLst>
            <a:ext uri="{FF2B5EF4-FFF2-40B4-BE49-F238E27FC236}">
              <a16:creationId xmlns:a16="http://schemas.microsoft.com/office/drawing/2014/main" id="{A1243CE6-DC3A-49E2-B618-69F45206A7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33350"/>
          <a:ext cx="3657600" cy="204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68036</xdr:colOff>
      <xdr:row>0</xdr:row>
      <xdr:rowOff>108857</xdr:rowOff>
    </xdr:from>
    <xdr:to>
      <xdr:col>1</xdr:col>
      <xdr:colOff>2877911</xdr:colOff>
      <xdr:row>1</xdr:row>
      <xdr:rowOff>94459</xdr:rowOff>
    </xdr:to>
    <xdr:pic>
      <xdr:nvPicPr>
        <xdr:cNvPr id="4" name="Picture 3">
          <a:extLst>
            <a:ext uri="{FF2B5EF4-FFF2-40B4-BE49-F238E27FC236}">
              <a16:creationId xmlns:a16="http://schemas.microsoft.com/office/drawing/2014/main" id="{9E504136-56BE-4EEA-B9C4-C33FC00BC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6" y="108857"/>
          <a:ext cx="3531054" cy="176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0</xdr:row>
      <xdr:rowOff>114300</xdr:rowOff>
    </xdr:from>
    <xdr:to>
      <xdr:col>2</xdr:col>
      <xdr:colOff>742950</xdr:colOff>
      <xdr:row>1</xdr:row>
      <xdr:rowOff>99902</xdr:rowOff>
    </xdr:to>
    <xdr:pic>
      <xdr:nvPicPr>
        <xdr:cNvPr id="2" name="Picture 1">
          <a:extLst>
            <a:ext uri="{FF2B5EF4-FFF2-40B4-BE49-F238E27FC236}">
              <a16:creationId xmlns:a16="http://schemas.microsoft.com/office/drawing/2014/main" id="{B36F7B4A-26FB-43FC-9800-FE94A22407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300"/>
          <a:ext cx="3533775" cy="176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workbookViewId="0">
      <selection activeCell="J13" sqref="J13"/>
    </sheetView>
  </sheetViews>
  <sheetFormatPr defaultColWidth="9.15625" defaultRowHeight="13.8"/>
  <cols>
    <col min="1" max="1" width="27.41796875" style="4" customWidth="1"/>
    <col min="2" max="2" width="38.83984375" style="4" customWidth="1"/>
    <col min="3" max="16384" width="9.15625" style="4"/>
  </cols>
  <sheetData>
    <row r="2" spans="1:2" s="22" customFormat="1" ht="19.350000000000001" customHeight="1"/>
    <row r="4" spans="1:2" s="5" customFormat="1" ht="27.6">
      <c r="A4" s="11" t="s">
        <v>0</v>
      </c>
      <c r="B4" s="11"/>
    </row>
    <row r="6" spans="1:2" s="6" customFormat="1" ht="20.100000000000001">
      <c r="A6" s="143" t="s">
        <v>1</v>
      </c>
      <c r="B6" s="143"/>
    </row>
    <row r="7" spans="1:2">
      <c r="A7" s="4" t="s">
        <v>2</v>
      </c>
      <c r="B7" s="40">
        <v>45181</v>
      </c>
    </row>
    <row r="8" spans="1:2">
      <c r="A8" s="4" t="s">
        <v>3</v>
      </c>
      <c r="B8" s="41" t="s">
        <v>4</v>
      </c>
    </row>
    <row r="9" spans="1:2">
      <c r="A9" s="4" t="s">
        <v>5</v>
      </c>
      <c r="B9" s="41" t="s">
        <v>6</v>
      </c>
    </row>
    <row r="10" spans="1:2">
      <c r="A10" s="4" t="s">
        <v>7</v>
      </c>
      <c r="B10" s="41" t="s">
        <v>8</v>
      </c>
    </row>
    <row r="11" spans="1:2">
      <c r="A11" s="4" t="s">
        <v>9</v>
      </c>
      <c r="B11" s="41" t="s">
        <v>10</v>
      </c>
    </row>
    <row r="12" spans="1:2" ht="31.5" customHeight="1">
      <c r="A12" s="7" t="s">
        <v>11</v>
      </c>
      <c r="B12" s="41" t="s">
        <v>12</v>
      </c>
    </row>
    <row r="13" spans="1:2" ht="27.6">
      <c r="A13" s="4" t="s">
        <v>13</v>
      </c>
      <c r="B13" s="127" t="s">
        <v>14</v>
      </c>
    </row>
    <row r="14" spans="1:2">
      <c r="A14" s="4" t="s">
        <v>15</v>
      </c>
      <c r="B14" s="41" t="s">
        <v>16</v>
      </c>
    </row>
    <row r="15" spans="1:2">
      <c r="A15" s="4" t="s">
        <v>17</v>
      </c>
      <c r="B15" s="41" t="s">
        <v>18</v>
      </c>
    </row>
    <row r="16" spans="1:2">
      <c r="A16" s="4" t="s">
        <v>19</v>
      </c>
      <c r="B16" s="40">
        <v>45140</v>
      </c>
    </row>
    <row r="18" spans="1:3" s="8" customFormat="1" ht="20.100000000000001">
      <c r="A18" s="143" t="s">
        <v>20</v>
      </c>
      <c r="B18" s="143"/>
    </row>
    <row r="19" spans="1:3" ht="14.1">
      <c r="A19" s="6" t="s">
        <v>21</v>
      </c>
      <c r="B19" s="9" t="s">
        <v>22</v>
      </c>
    </row>
    <row r="20" spans="1:3">
      <c r="A20" s="7" t="s">
        <v>23</v>
      </c>
      <c r="B20" s="10" t="s">
        <v>24</v>
      </c>
      <c r="C20" s="4" t="s">
        <v>25</v>
      </c>
    </row>
    <row r="21" spans="1:3">
      <c r="A21" s="4" t="s">
        <v>26</v>
      </c>
      <c r="B21" s="10" t="s">
        <v>24</v>
      </c>
      <c r="C21" s="4" t="s">
        <v>27</v>
      </c>
    </row>
    <row r="22" spans="1:3">
      <c r="A22" s="7"/>
      <c r="B22" s="10"/>
    </row>
  </sheetData>
  <mergeCells count="2">
    <mergeCell ref="A6:B6"/>
    <mergeCell ref="A18:B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2"/>
  <sheetViews>
    <sheetView showGridLines="0" tabSelected="1" topLeftCell="C69" zoomScale="85" zoomScaleNormal="85" workbookViewId="0">
      <selection activeCell="C71" sqref="C71"/>
    </sheetView>
  </sheetViews>
  <sheetFormatPr defaultRowHeight="14.4"/>
  <cols>
    <col min="1" max="1" width="10.578125" style="12" customWidth="1"/>
    <col min="2" max="2" width="125" style="12" customWidth="1"/>
    <col min="3" max="3" width="197.68359375" style="2" customWidth="1"/>
    <col min="4" max="4" width="55" style="2" customWidth="1"/>
    <col min="5" max="5" width="52.578125" style="1" customWidth="1"/>
    <col min="6" max="6" width="52.578125" customWidth="1"/>
    <col min="7" max="7" width="28.578125" customWidth="1"/>
    <col min="8" max="8" width="18" customWidth="1"/>
  </cols>
  <sheetData>
    <row r="1" spans="1:7" s="13" customFormat="1">
      <c r="A1" s="24"/>
      <c r="B1" s="24"/>
      <c r="C1" s="43"/>
      <c r="D1" s="43"/>
      <c r="E1" s="25"/>
    </row>
    <row r="2" spans="1:7" s="23" customFormat="1">
      <c r="A2" s="55"/>
      <c r="B2" s="55"/>
      <c r="C2" s="44"/>
      <c r="D2" s="44"/>
      <c r="E2" s="26"/>
    </row>
    <row r="3" spans="1:7" s="13" customFormat="1">
      <c r="A3" s="24"/>
      <c r="B3" s="24"/>
      <c r="C3" s="43"/>
      <c r="D3" s="43"/>
      <c r="E3" s="25"/>
    </row>
    <row r="4" spans="1:7" s="144" customFormat="1" ht="22.5">
      <c r="A4" s="144" t="s">
        <v>28</v>
      </c>
    </row>
    <row r="5" spans="1:7" s="52" customFormat="1" ht="22.8" thickBot="1"/>
    <row r="6" spans="1:7" s="13" customFormat="1" ht="33" customHeight="1" thickBot="1">
      <c r="A6" s="24"/>
      <c r="B6" s="61" t="s">
        <v>29</v>
      </c>
      <c r="C6" s="61" t="s">
        <v>30</v>
      </c>
      <c r="D6" s="64" t="s">
        <v>31</v>
      </c>
      <c r="E6" s="62" t="s">
        <v>32</v>
      </c>
      <c r="F6" s="63" t="s">
        <v>33</v>
      </c>
      <c r="G6" s="72" t="s">
        <v>34</v>
      </c>
    </row>
    <row r="7" spans="1:7" s="13" customFormat="1" ht="34.5" thickBot="1">
      <c r="A7" s="24"/>
      <c r="B7" s="90" t="s">
        <v>35</v>
      </c>
      <c r="C7" s="84" t="s">
        <v>36</v>
      </c>
      <c r="D7" s="92" t="s">
        <v>37</v>
      </c>
      <c r="E7" s="71" t="s">
        <v>38</v>
      </c>
      <c r="F7" s="66" t="s">
        <v>39</v>
      </c>
      <c r="G7" s="60" t="str">
        <f>IFERROR(#REF!,"")</f>
        <v/>
      </c>
    </row>
    <row r="8" spans="1:7" s="13" customFormat="1" ht="7.5" customHeight="1" thickBot="1">
      <c r="A8" s="24"/>
      <c r="B8" s="73"/>
      <c r="C8" s="74"/>
      <c r="D8" s="91"/>
      <c r="E8" s="76"/>
      <c r="F8" s="77"/>
      <c r="G8" s="78"/>
    </row>
    <row r="9" spans="1:7" s="13" customFormat="1">
      <c r="A9" s="24"/>
      <c r="B9" s="155" t="s">
        <v>40</v>
      </c>
      <c r="C9" s="166" t="s">
        <v>41</v>
      </c>
      <c r="D9" s="85" t="s">
        <v>42</v>
      </c>
      <c r="E9" s="67" t="s">
        <v>43</v>
      </c>
      <c r="F9" s="160" t="s">
        <v>44</v>
      </c>
      <c r="G9" s="51" t="str">
        <f>IFERROR(A61,"")&amp;","&amp;IFERROR(A62,"")</f>
        <v>3,4</v>
      </c>
    </row>
    <row r="10" spans="1:7" s="13" customFormat="1">
      <c r="A10" s="24"/>
      <c r="B10" s="156"/>
      <c r="C10" s="167"/>
      <c r="D10" s="86" t="s">
        <v>45</v>
      </c>
      <c r="E10" s="70" t="s">
        <v>43</v>
      </c>
      <c r="F10" s="161"/>
      <c r="G10" s="65" t="str">
        <f>IFERROR(A65,"")&amp;","&amp;IFERROR(A66,"")</f>
        <v>6,7</v>
      </c>
    </row>
    <row r="11" spans="1:7" s="13" customFormat="1">
      <c r="A11" s="24"/>
      <c r="B11" s="156"/>
      <c r="C11" s="167"/>
      <c r="D11" s="86" t="s">
        <v>46</v>
      </c>
      <c r="E11" s="70" t="s">
        <v>43</v>
      </c>
      <c r="F11" s="161"/>
      <c r="G11" s="65" t="str">
        <f>IFERROR(A61,"")&amp;","&amp;IFERROR(A62,"")</f>
        <v>3,4</v>
      </c>
    </row>
    <row r="12" spans="1:7" s="13" customFormat="1">
      <c r="A12" s="24"/>
      <c r="B12" s="156"/>
      <c r="C12" s="168"/>
      <c r="D12" s="86" t="s">
        <v>47</v>
      </c>
      <c r="E12" s="70" t="s">
        <v>48</v>
      </c>
      <c r="F12" s="161"/>
      <c r="G12" s="65">
        <f>IFERROR(A78,"")</f>
        <v>14</v>
      </c>
    </row>
    <row r="13" spans="1:7" s="13" customFormat="1">
      <c r="A13" s="24"/>
      <c r="B13" s="156"/>
      <c r="C13" s="93" t="s">
        <v>49</v>
      </c>
      <c r="D13" s="86" t="s">
        <v>50</v>
      </c>
      <c r="E13" s="70" t="s">
        <v>43</v>
      </c>
      <c r="F13" s="161"/>
      <c r="G13" s="65" t="str">
        <f>IFERROR(A68,"")&amp;","&amp;IFERROR(A69,"")</f>
        <v>8,9</v>
      </c>
    </row>
    <row r="14" spans="1:7" s="13" customFormat="1">
      <c r="A14" s="24"/>
      <c r="B14" s="156"/>
      <c r="C14" s="146" t="s">
        <v>51</v>
      </c>
      <c r="D14" s="86" t="s">
        <v>52</v>
      </c>
      <c r="E14" s="70" t="s">
        <v>43</v>
      </c>
      <c r="F14" s="161"/>
      <c r="G14" s="65">
        <f>IFERROR(A71,"")</f>
        <v>10</v>
      </c>
    </row>
    <row r="15" spans="1:7" s="13" customFormat="1">
      <c r="A15" s="24"/>
      <c r="B15" s="156"/>
      <c r="C15" s="146"/>
      <c r="D15" s="86" t="s">
        <v>53</v>
      </c>
      <c r="E15" s="70" t="s">
        <v>48</v>
      </c>
      <c r="F15" s="161"/>
      <c r="G15" s="65">
        <f>IFERROR(A71,"")</f>
        <v>10</v>
      </c>
    </row>
    <row r="16" spans="1:7" s="13" customFormat="1">
      <c r="A16" s="24"/>
      <c r="B16" s="156"/>
      <c r="C16" s="146"/>
      <c r="D16" s="86" t="s">
        <v>54</v>
      </c>
      <c r="E16" s="70" t="s">
        <v>38</v>
      </c>
      <c r="F16" s="161"/>
      <c r="G16" s="65">
        <f>IFERROR(A72,"")</f>
        <v>11</v>
      </c>
    </row>
    <row r="17" spans="1:7" s="13" customFormat="1">
      <c r="A17" s="24"/>
      <c r="B17" s="156"/>
      <c r="C17" s="165" t="s">
        <v>55</v>
      </c>
      <c r="D17" s="86" t="s">
        <v>56</v>
      </c>
      <c r="E17" s="68" t="s">
        <v>57</v>
      </c>
      <c r="F17" s="161"/>
      <c r="G17" s="53"/>
    </row>
    <row r="18" spans="1:7" s="13" customFormat="1">
      <c r="A18" s="24"/>
      <c r="B18" s="156"/>
      <c r="C18" s="165"/>
      <c r="D18" s="86" t="s">
        <v>58</v>
      </c>
      <c r="E18" s="68" t="s">
        <v>48</v>
      </c>
      <c r="F18" s="161"/>
      <c r="G18" s="53">
        <f>IFERROR(A59,"")</f>
        <v>2</v>
      </c>
    </row>
    <row r="19" spans="1:7" s="13" customFormat="1">
      <c r="A19" s="24"/>
      <c r="B19" s="156"/>
      <c r="C19" s="165"/>
      <c r="D19" s="86" t="s">
        <v>59</v>
      </c>
      <c r="E19" s="68" t="s">
        <v>43</v>
      </c>
      <c r="F19" s="161"/>
      <c r="G19" s="53">
        <f>IFERROR(A82,"")</f>
        <v>17</v>
      </c>
    </row>
    <row r="20" spans="1:7" s="13" customFormat="1">
      <c r="A20" s="24"/>
      <c r="B20" s="156"/>
      <c r="C20" s="165"/>
      <c r="D20" s="86" t="s">
        <v>60</v>
      </c>
      <c r="E20" s="68" t="s">
        <v>43</v>
      </c>
      <c r="F20" s="161"/>
      <c r="G20" s="53">
        <f>IFERROR(A80,"")</f>
        <v>15</v>
      </c>
    </row>
    <row r="21" spans="1:7" s="13" customFormat="1">
      <c r="A21" s="24"/>
      <c r="B21" s="156"/>
      <c r="C21" s="87" t="s">
        <v>61</v>
      </c>
      <c r="D21" s="86" t="s">
        <v>62</v>
      </c>
      <c r="E21" s="68" t="s">
        <v>48</v>
      </c>
      <c r="F21" s="161"/>
      <c r="G21" s="53">
        <f>IFERROR(A81,"")</f>
        <v>16</v>
      </c>
    </row>
    <row r="22" spans="1:7" s="13" customFormat="1">
      <c r="A22" s="24"/>
      <c r="B22" s="156"/>
      <c r="C22" s="147" t="s">
        <v>63</v>
      </c>
      <c r="D22" s="86" t="s">
        <v>64</v>
      </c>
      <c r="E22" s="68" t="s">
        <v>48</v>
      </c>
      <c r="F22" s="161"/>
      <c r="G22" s="53">
        <f>IFERROR(A76,"")</f>
        <v>13</v>
      </c>
    </row>
    <row r="23" spans="1:7" s="13" customFormat="1">
      <c r="A23" s="24"/>
      <c r="B23" s="156"/>
      <c r="C23" s="153"/>
      <c r="D23" s="86" t="s">
        <v>65</v>
      </c>
      <c r="E23" s="68" t="s">
        <v>48</v>
      </c>
      <c r="F23" s="161"/>
      <c r="G23" s="53">
        <f>IFERROR(A76,"")</f>
        <v>13</v>
      </c>
    </row>
    <row r="24" spans="1:7" s="13" customFormat="1" ht="7.5" customHeight="1" thickBot="1">
      <c r="A24" s="24"/>
      <c r="B24" s="73"/>
      <c r="C24" s="74"/>
      <c r="D24" s="75"/>
      <c r="E24" s="76"/>
      <c r="F24" s="77"/>
      <c r="G24" s="78"/>
    </row>
    <row r="25" spans="1:7" s="13" customFormat="1">
      <c r="A25" s="24"/>
      <c r="B25" s="157" t="s">
        <v>66</v>
      </c>
      <c r="C25" s="152" t="s">
        <v>67</v>
      </c>
      <c r="D25" s="85" t="s">
        <v>68</v>
      </c>
      <c r="E25" s="67" t="s">
        <v>43</v>
      </c>
      <c r="F25" s="160" t="s">
        <v>44</v>
      </c>
      <c r="G25" s="116">
        <f>IFERROR(A68,"")</f>
        <v>8</v>
      </c>
    </row>
    <row r="26" spans="1:7" s="13" customFormat="1">
      <c r="A26" s="24"/>
      <c r="B26" s="158"/>
      <c r="C26" s="153"/>
      <c r="D26" s="86" t="s">
        <v>69</v>
      </c>
      <c r="E26" s="68" t="s">
        <v>43</v>
      </c>
      <c r="F26" s="161"/>
      <c r="G26" s="116">
        <f>IFERROR(A69,"")</f>
        <v>9</v>
      </c>
    </row>
    <row r="27" spans="1:7" s="13" customFormat="1">
      <c r="A27" s="24"/>
      <c r="B27" s="158"/>
      <c r="C27" s="147" t="s">
        <v>70</v>
      </c>
      <c r="D27" s="86" t="s">
        <v>71</v>
      </c>
      <c r="E27" s="68" t="s">
        <v>43</v>
      </c>
      <c r="F27" s="161"/>
      <c r="G27" s="116">
        <f>IFERROR(A69,"")</f>
        <v>9</v>
      </c>
    </row>
    <row r="28" spans="1:7" s="13" customFormat="1">
      <c r="A28" s="24"/>
      <c r="B28" s="158"/>
      <c r="C28" s="148"/>
      <c r="D28" s="86" t="s">
        <v>72</v>
      </c>
      <c r="E28" s="68" t="s">
        <v>48</v>
      </c>
      <c r="F28" s="161"/>
      <c r="G28" s="116">
        <f>IFERROR(A69,"")</f>
        <v>9</v>
      </c>
    </row>
    <row r="29" spans="1:7" s="13" customFormat="1" ht="14.7" thickBot="1">
      <c r="A29" s="24"/>
      <c r="B29" s="159"/>
      <c r="C29" s="149"/>
      <c r="D29" s="88" t="s">
        <v>73</v>
      </c>
      <c r="E29" s="69" t="s">
        <v>48</v>
      </c>
      <c r="F29" s="162"/>
      <c r="G29" s="116">
        <f>IFERROR(A63,"")</f>
        <v>5</v>
      </c>
    </row>
    <row r="30" spans="1:7" s="13" customFormat="1" ht="7.5" customHeight="1" thickBot="1">
      <c r="A30" s="24"/>
      <c r="B30" s="79"/>
      <c r="C30" s="80"/>
      <c r="D30" s="81"/>
      <c r="E30" s="82"/>
      <c r="F30" s="83"/>
      <c r="G30" s="118"/>
    </row>
    <row r="31" spans="1:7" s="13" customFormat="1">
      <c r="A31" s="24"/>
      <c r="B31" s="158" t="s">
        <v>74</v>
      </c>
      <c r="C31" s="152" t="s">
        <v>75</v>
      </c>
      <c r="D31" s="89" t="s">
        <v>76</v>
      </c>
      <c r="E31" s="70" t="s">
        <v>48</v>
      </c>
      <c r="F31" s="161" t="s">
        <v>44</v>
      </c>
      <c r="G31" s="65">
        <f>IFERROR(A83,"")</f>
        <v>18</v>
      </c>
    </row>
    <row r="32" spans="1:7" s="13" customFormat="1">
      <c r="A32" s="24"/>
      <c r="B32" s="158"/>
      <c r="C32" s="148"/>
      <c r="D32" s="86" t="s">
        <v>77</v>
      </c>
      <c r="E32" s="68" t="s">
        <v>43</v>
      </c>
      <c r="F32" s="161"/>
      <c r="G32" s="119" t="str">
        <f>IFERROR(A65,"")&amp;","&amp;IFERROR(A66,"")</f>
        <v>6,7</v>
      </c>
    </row>
    <row r="33" spans="1:7" s="13" customFormat="1" ht="14.7" thickBot="1">
      <c r="A33" s="24"/>
      <c r="B33" s="159"/>
      <c r="C33" s="149"/>
      <c r="D33" s="88" t="s">
        <v>78</v>
      </c>
      <c r="E33" s="69" t="s">
        <v>43</v>
      </c>
      <c r="F33" s="162"/>
      <c r="G33" s="117">
        <f>IFERROR(A66,"")</f>
        <v>7</v>
      </c>
    </row>
    <row r="34" spans="1:7" s="13" customFormat="1" ht="14.7" thickBot="1">
      <c r="A34" s="24"/>
      <c r="B34" s="12"/>
      <c r="C34" s="2"/>
      <c r="D34" s="2"/>
      <c r="E34" s="1"/>
    </row>
    <row r="35" spans="1:7" s="13" customFormat="1" ht="14.7" thickBot="1">
      <c r="A35" s="24"/>
      <c r="B35" s="94" t="s">
        <v>79</v>
      </c>
      <c r="C35" s="95" t="s">
        <v>80</v>
      </c>
      <c r="D35" s="96" t="s">
        <v>81</v>
      </c>
      <c r="E35" s="97" t="s">
        <v>82</v>
      </c>
    </row>
    <row r="36" spans="1:7" s="13" customFormat="1">
      <c r="A36" s="24"/>
      <c r="B36" s="98" t="s">
        <v>83</v>
      </c>
      <c r="C36" s="99"/>
      <c r="D36" s="100">
        <f>'CO2 performance'!D11</f>
        <v>0.8</v>
      </c>
      <c r="E36" s="101"/>
    </row>
    <row r="37" spans="1:7" s="13" customFormat="1">
      <c r="A37" s="24"/>
      <c r="B37" s="102" t="s">
        <v>84</v>
      </c>
      <c r="C37" s="103"/>
      <c r="D37" s="104">
        <f>'CO2 performance'!D21</f>
        <v>3.65591397849463E-2</v>
      </c>
      <c r="E37" s="105"/>
    </row>
    <row r="38" spans="1:7" s="13" customFormat="1">
      <c r="A38" s="24"/>
      <c r="B38" s="102" t="s">
        <v>85</v>
      </c>
      <c r="C38" s="103"/>
      <c r="D38" s="140">
        <v>168211</v>
      </c>
      <c r="E38" s="107"/>
    </row>
    <row r="39" spans="1:7" s="13" customFormat="1">
      <c r="A39" s="24"/>
      <c r="B39" s="108" t="s">
        <v>86</v>
      </c>
      <c r="C39" s="109"/>
      <c r="D39" s="130"/>
      <c r="E39" s="107"/>
    </row>
    <row r="40" spans="1:7" s="13" customFormat="1">
      <c r="A40" s="24"/>
      <c r="B40" s="108" t="s">
        <v>87</v>
      </c>
      <c r="C40" s="109"/>
      <c r="D40" s="130"/>
      <c r="E40" s="107"/>
    </row>
    <row r="41" spans="1:7" s="13" customFormat="1">
      <c r="A41" s="24"/>
      <c r="B41" s="108" t="s">
        <v>88</v>
      </c>
      <c r="C41" s="109"/>
      <c r="D41" s="130"/>
      <c r="E41" s="107"/>
    </row>
    <row r="42" spans="1:7" s="13" customFormat="1">
      <c r="A42" s="24"/>
      <c r="B42" s="108" t="s">
        <v>89</v>
      </c>
      <c r="C42" s="109"/>
      <c r="D42" s="106" t="s">
        <v>38</v>
      </c>
      <c r="E42" s="107"/>
    </row>
    <row r="43" spans="1:7" s="13" customFormat="1">
      <c r="A43" s="24"/>
      <c r="B43" s="108" t="s">
        <v>90</v>
      </c>
      <c r="C43" s="109"/>
      <c r="D43" s="110" t="s">
        <v>91</v>
      </c>
      <c r="E43" s="107"/>
    </row>
    <row r="44" spans="1:7" s="13" customFormat="1">
      <c r="A44" s="24"/>
      <c r="B44" s="108" t="s">
        <v>92</v>
      </c>
      <c r="C44" s="109"/>
      <c r="D44" s="134" t="s">
        <v>93</v>
      </c>
      <c r="E44" s="107"/>
    </row>
    <row r="45" spans="1:7" s="13" customFormat="1">
      <c r="A45" s="24"/>
      <c r="B45" s="125" t="s">
        <v>94</v>
      </c>
      <c r="C45" s="109"/>
      <c r="D45" s="130"/>
      <c r="E45" s="107"/>
    </row>
    <row r="46" spans="1:7" s="13" customFormat="1">
      <c r="A46" s="24"/>
      <c r="B46" s="125" t="s">
        <v>95</v>
      </c>
      <c r="C46" s="109"/>
      <c r="D46" s="130"/>
      <c r="E46" s="107"/>
    </row>
    <row r="47" spans="1:7" s="13" customFormat="1">
      <c r="A47" s="24"/>
      <c r="B47" s="126" t="s">
        <v>96</v>
      </c>
      <c r="C47" s="124"/>
      <c r="D47" s="130"/>
      <c r="E47" s="107"/>
    </row>
    <row r="48" spans="1:7" s="13" customFormat="1" ht="30.75" customHeight="1" thickBot="1">
      <c r="A48" s="24"/>
      <c r="B48" s="111" t="s">
        <v>97</v>
      </c>
      <c r="C48" s="115"/>
      <c r="D48" s="163" t="s">
        <v>98</v>
      </c>
      <c r="E48" s="164"/>
    </row>
    <row r="49" spans="1:6" s="13" customFormat="1" ht="14.7" thickBot="1">
      <c r="A49" s="24"/>
      <c r="B49" s="112" t="s">
        <v>99</v>
      </c>
      <c r="C49" s="113"/>
      <c r="D49" s="150"/>
      <c r="E49" s="151"/>
    </row>
    <row r="50" spans="1:6" s="13" customFormat="1">
      <c r="A50" s="24"/>
      <c r="B50" s="24"/>
      <c r="C50" s="43"/>
      <c r="D50" s="43"/>
      <c r="E50" s="25"/>
    </row>
    <row r="51" spans="1:6" s="144" customFormat="1" ht="22.5">
      <c r="A51" s="144" t="s">
        <v>100</v>
      </c>
    </row>
    <row r="52" spans="1:6" s="3" customFormat="1" ht="13.8">
      <c r="A52" s="145" t="s">
        <v>101</v>
      </c>
      <c r="B52" s="12" t="s">
        <v>102</v>
      </c>
      <c r="C52" s="56" t="s">
        <v>103</v>
      </c>
      <c r="D52" s="56" t="s">
        <v>104</v>
      </c>
      <c r="E52" s="12" t="s">
        <v>105</v>
      </c>
    </row>
    <row r="53" spans="1:6" s="3" customFormat="1" ht="13.8">
      <c r="A53" s="145"/>
      <c r="B53" s="12" t="str">
        <f>CONCATENATE("Date: ",TEXT('Case details'!B7,"dd/mm/yy"))</f>
        <v>Date: 12/09/23</v>
      </c>
      <c r="C53" s="56" t="s">
        <v>106</v>
      </c>
      <c r="D53" s="56" t="s">
        <v>106</v>
      </c>
      <c r="E53" s="12" t="s">
        <v>106</v>
      </c>
    </row>
    <row r="54" spans="1:6" s="154" customFormat="1" ht="14.1">
      <c r="A54" s="154" t="s">
        <v>107</v>
      </c>
    </row>
    <row r="55" spans="1:6" s="3" customFormat="1" ht="14.1">
      <c r="A55" s="56"/>
      <c r="B55" s="59" t="str">
        <f>CONCATENATE('Case details'!B15," (",TEXT('Case details'!B16,"dd/mm/yyyy"),")")</f>
        <v>Energy Strategy Addendum (02/08/2023)</v>
      </c>
      <c r="C55" s="56"/>
      <c r="D55" s="56"/>
      <c r="E55" s="12"/>
    </row>
    <row r="56" spans="1:6" s="154" customFormat="1" ht="14.1">
      <c r="A56" s="154" t="s">
        <v>108</v>
      </c>
    </row>
    <row r="57" spans="1:6" s="42" customFormat="1" ht="14.1">
      <c r="C57" s="45"/>
      <c r="D57" s="45"/>
    </row>
    <row r="58" spans="1:6" ht="69">
      <c r="A58" s="12">
        <v>1</v>
      </c>
      <c r="B58" s="20" t="s">
        <v>109</v>
      </c>
      <c r="C58" s="49" t="s">
        <v>110</v>
      </c>
      <c r="D58" s="131"/>
      <c r="F58" s="49"/>
    </row>
    <row r="59" spans="1:6" ht="27.6">
      <c r="A59" s="12">
        <f>COUNTIFS($B$58:B59,"&lt;&gt;")</f>
        <v>2</v>
      </c>
      <c r="B59" s="20" t="s">
        <v>111</v>
      </c>
      <c r="C59" s="49" t="s">
        <v>112</v>
      </c>
    </row>
    <row r="60" spans="1:6" s="154" customFormat="1" ht="14.1">
      <c r="A60" s="154" t="s">
        <v>113</v>
      </c>
    </row>
    <row r="61" spans="1:6" ht="96.6">
      <c r="A61" s="12">
        <f>COUNTIFS($B$58:B61,"&lt;&gt;")</f>
        <v>3</v>
      </c>
      <c r="B61" s="20" t="s">
        <v>114</v>
      </c>
      <c r="C61" s="136" t="s">
        <v>115</v>
      </c>
      <c r="D61" s="132"/>
      <c r="F61" s="47"/>
    </row>
    <row r="62" spans="1:6" ht="96.6">
      <c r="A62" s="12">
        <f>COUNTIFS($B$58:B62,"&lt;&gt;")</f>
        <v>4</v>
      </c>
      <c r="B62" s="20" t="s">
        <v>116</v>
      </c>
      <c r="C62" s="136" t="s">
        <v>117</v>
      </c>
      <c r="F62" s="47"/>
    </row>
    <row r="63" spans="1:6" ht="72">
      <c r="A63" s="12">
        <f>COUNTIFS($B$58:B63,"&lt;&gt;")</f>
        <v>5</v>
      </c>
      <c r="B63" s="20" t="s">
        <v>118</v>
      </c>
      <c r="C63" s="136" t="s">
        <v>119</v>
      </c>
      <c r="F63" s="47"/>
    </row>
    <row r="64" spans="1:6" s="154" customFormat="1" ht="14.1">
      <c r="A64" s="154" t="s">
        <v>120</v>
      </c>
    </row>
    <row r="65" spans="1:7" ht="409.5" customHeight="1">
      <c r="A65" s="12">
        <f>COUNTIFS($B$58:B65,"&lt;&gt;")</f>
        <v>6</v>
      </c>
      <c r="B65" s="137" t="s">
        <v>121</v>
      </c>
      <c r="C65" s="138" t="s">
        <v>122</v>
      </c>
      <c r="D65" s="139"/>
      <c r="E65" s="135"/>
    </row>
    <row r="66" spans="1:7" ht="144">
      <c r="A66" s="12">
        <f>COUNTIFS($B$58:B66,"&lt;&gt;")</f>
        <v>7</v>
      </c>
      <c r="B66" s="137" t="s">
        <v>123</v>
      </c>
      <c r="C66" s="136" t="s">
        <v>124</v>
      </c>
      <c r="F66" s="2"/>
    </row>
    <row r="67" spans="1:7" s="154" customFormat="1" ht="14.1">
      <c r="A67" s="154" t="s">
        <v>49</v>
      </c>
    </row>
    <row r="68" spans="1:7" ht="380.1" customHeight="1">
      <c r="A68" s="12">
        <f>COUNTIFS($B$58:B68,"&lt;&gt;")</f>
        <v>8</v>
      </c>
      <c r="B68" s="20" t="s">
        <v>125</v>
      </c>
      <c r="C68" s="142" t="s">
        <v>126</v>
      </c>
      <c r="D68" s="129"/>
      <c r="F68" s="50"/>
    </row>
    <row r="69" spans="1:7" ht="179.4">
      <c r="A69" s="12">
        <f>COUNTIFS($B$58:B69,"&lt;&gt;")</f>
        <v>9</v>
      </c>
      <c r="B69" s="137" t="s">
        <v>127</v>
      </c>
      <c r="C69" s="49" t="s">
        <v>128</v>
      </c>
      <c r="D69" s="128"/>
      <c r="G69" s="2"/>
    </row>
    <row r="70" spans="1:7" s="154" customFormat="1" ht="14.1">
      <c r="A70" s="154" t="s">
        <v>129</v>
      </c>
    </row>
    <row r="71" spans="1:7" ht="151.80000000000001">
      <c r="A71" s="12">
        <f>COUNTIFS($B$58:B71,"&lt;&gt;")</f>
        <v>10</v>
      </c>
      <c r="B71" s="137" t="s">
        <v>130</v>
      </c>
      <c r="C71" s="136" t="s">
        <v>131</v>
      </c>
      <c r="D71" s="128"/>
      <c r="F71" s="2"/>
    </row>
    <row r="72" spans="1:7" ht="138">
      <c r="A72" s="12">
        <f>COUNTIFS($B$58:B72,"&lt;&gt;")</f>
        <v>11</v>
      </c>
      <c r="B72" s="20" t="s">
        <v>132</v>
      </c>
      <c r="C72" s="136" t="s">
        <v>133</v>
      </c>
      <c r="D72" s="49"/>
      <c r="F72" s="49"/>
    </row>
    <row r="73" spans="1:7" s="29" customFormat="1">
      <c r="A73" s="57" t="s">
        <v>134</v>
      </c>
      <c r="B73" s="27"/>
      <c r="C73" s="46"/>
      <c r="D73" s="46"/>
      <c r="E73" s="28"/>
    </row>
    <row r="74" spans="1:7" ht="69">
      <c r="A74" s="12">
        <f>COUNTIFS($B$58:B74,"&lt;&gt;")</f>
        <v>12</v>
      </c>
      <c r="B74" s="20" t="s">
        <v>135</v>
      </c>
      <c r="C74" s="49" t="s">
        <v>136</v>
      </c>
      <c r="D74" s="128"/>
    </row>
    <row r="75" spans="1:7" s="29" customFormat="1">
      <c r="A75" s="57" t="s">
        <v>137</v>
      </c>
      <c r="B75" s="27"/>
      <c r="C75" s="46"/>
      <c r="D75" s="46"/>
      <c r="E75" s="28"/>
    </row>
    <row r="76" spans="1:7" ht="97.2">
      <c r="A76" s="12">
        <f>COUNTIFS($B$58:B76,"&lt;&gt;")</f>
        <v>13</v>
      </c>
      <c r="B76" s="20" t="s">
        <v>138</v>
      </c>
      <c r="C76" s="49" t="s">
        <v>139</v>
      </c>
      <c r="F76" s="49"/>
    </row>
    <row r="77" spans="1:7" s="123" customFormat="1">
      <c r="A77" s="57" t="s">
        <v>140</v>
      </c>
      <c r="B77" s="120"/>
      <c r="C77" s="121"/>
      <c r="D77" s="121"/>
      <c r="E77" s="122"/>
    </row>
    <row r="78" spans="1:7" ht="41.4">
      <c r="A78" s="12">
        <f>COUNTIFS($B$58:B78,"&lt;&gt;")</f>
        <v>14</v>
      </c>
      <c r="B78" s="137" t="s">
        <v>141</v>
      </c>
      <c r="C78" s="136" t="s">
        <v>142</v>
      </c>
      <c r="F78" s="47"/>
    </row>
    <row r="79" spans="1:7" s="29" customFormat="1">
      <c r="A79" s="57" t="s">
        <v>143</v>
      </c>
      <c r="B79" s="27"/>
      <c r="C79" s="46"/>
      <c r="D79" s="46"/>
      <c r="E79" s="28"/>
    </row>
    <row r="80" spans="1:7" ht="57.6">
      <c r="A80" s="12">
        <f>COUNTIFS($B$58:B80,"&lt;&gt;")</f>
        <v>15</v>
      </c>
      <c r="B80" s="20" t="s">
        <v>144</v>
      </c>
      <c r="C80" s="136" t="s">
        <v>145</v>
      </c>
    </row>
    <row r="81" spans="1:6" ht="27.9">
      <c r="A81" s="12">
        <f>COUNTIFS($B$58:B81,"&lt;&gt;")</f>
        <v>16</v>
      </c>
      <c r="B81" s="20" t="s">
        <v>146</v>
      </c>
      <c r="C81" s="49" t="s">
        <v>147</v>
      </c>
      <c r="D81" s="128"/>
    </row>
    <row r="82" spans="1:6">
      <c r="A82" s="12">
        <f>COUNTIFS($B$58:B82,"&lt;&gt;")</f>
        <v>17</v>
      </c>
      <c r="B82" s="137" t="s">
        <v>148</v>
      </c>
      <c r="C82" s="136" t="s">
        <v>149</v>
      </c>
    </row>
    <row r="83" spans="1:6">
      <c r="A83" s="12">
        <f>COUNTIFS($B$58:B83,"&lt;&gt;")</f>
        <v>18</v>
      </c>
      <c r="B83" s="137" t="s">
        <v>150</v>
      </c>
      <c r="C83" s="141" t="s">
        <v>151</v>
      </c>
      <c r="F83" s="47"/>
    </row>
    <row r="86" spans="1:6" s="38" customFormat="1">
      <c r="A86" s="35" t="s">
        <v>152</v>
      </c>
      <c r="B86" s="36"/>
      <c r="C86" s="48"/>
      <c r="D86" s="48"/>
      <c r="E86" s="37"/>
    </row>
    <row r="100" spans="2:2">
      <c r="B100" s="42"/>
    </row>
    <row r="101" spans="2:2">
      <c r="B101" s="133"/>
    </row>
    <row r="102" spans="2:2">
      <c r="B102" s="133"/>
    </row>
    <row r="103" spans="2:2">
      <c r="B103" s="133"/>
    </row>
    <row r="104" spans="2:2">
      <c r="B104" s="133"/>
    </row>
    <row r="105" spans="2:2">
      <c r="B105" s="133"/>
    </row>
    <row r="106" spans="2:2">
      <c r="B106" s="133"/>
    </row>
    <row r="135" spans="2:2">
      <c r="B135" s="54" t="s">
        <v>57</v>
      </c>
    </row>
    <row r="136" spans="2:2">
      <c r="B136" s="54" t="s">
        <v>153</v>
      </c>
    </row>
    <row r="137" spans="2:2">
      <c r="B137" s="54" t="s">
        <v>154</v>
      </c>
    </row>
    <row r="138" spans="2:2">
      <c r="B138" s="54" t="s">
        <v>155</v>
      </c>
    </row>
    <row r="139" spans="2:2">
      <c r="B139" s="54" t="s">
        <v>156</v>
      </c>
    </row>
    <row r="140" spans="2:2">
      <c r="B140" s="54" t="s">
        <v>157</v>
      </c>
    </row>
    <row r="141" spans="2:2">
      <c r="B141" s="54" t="s">
        <v>48</v>
      </c>
    </row>
    <row r="142" spans="2:2">
      <c r="B142" s="54" t="s">
        <v>38</v>
      </c>
    </row>
  </sheetData>
  <mergeCells count="24">
    <mergeCell ref="A54:XFD54"/>
    <mergeCell ref="B9:B23"/>
    <mergeCell ref="B25:B29"/>
    <mergeCell ref="B31:B33"/>
    <mergeCell ref="F9:F23"/>
    <mergeCell ref="F25:F29"/>
    <mergeCell ref="D48:E48"/>
    <mergeCell ref="F31:F33"/>
    <mergeCell ref="C17:C20"/>
    <mergeCell ref="A51:XFD51"/>
    <mergeCell ref="C22:C23"/>
    <mergeCell ref="C9:C12"/>
    <mergeCell ref="A70:XFD70"/>
    <mergeCell ref="A67:XFD67"/>
    <mergeCell ref="A64:XFD64"/>
    <mergeCell ref="A60:XFD60"/>
    <mergeCell ref="A56:XFD56"/>
    <mergeCell ref="A4:XFD4"/>
    <mergeCell ref="A52:A53"/>
    <mergeCell ref="C14:C16"/>
    <mergeCell ref="C27:C29"/>
    <mergeCell ref="D49:E49"/>
    <mergeCell ref="C25:C26"/>
    <mergeCell ref="C31:C33"/>
  </mergeCells>
  <conditionalFormatting sqref="E7:E33">
    <cfRule type="containsText" dxfId="38" priority="78" operator="containsText" text="N/A">
      <formula>NOT(ISERROR(SEARCH("N/A",E7)))</formula>
    </cfRule>
    <cfRule type="containsText" dxfId="37" priority="79" operator="containsText" text="Not yet received">
      <formula>NOT(ISERROR(SEARCH("Not yet received",E7)))</formula>
    </cfRule>
    <cfRule type="containsText" dxfId="36" priority="80" operator="containsText" text="Received and nothing further required">
      <formula>NOT(ISERROR(SEARCH("Received and nothing further required",E7)))</formula>
    </cfRule>
  </conditionalFormatting>
  <conditionalFormatting sqref="E7:E33">
    <cfRule type="containsText" dxfId="35" priority="77" operator="containsText" text="Received but items still outstanding">
      <formula>NOT(ISERROR(SEARCH("Received but items still outstanding",E7)))</formula>
    </cfRule>
  </conditionalFormatting>
  <conditionalFormatting sqref="E26:E28">
    <cfRule type="cellIs" dxfId="34" priority="39" operator="equal">
      <formula>$B$140</formula>
    </cfRule>
    <cfRule type="cellIs" dxfId="33" priority="40" operator="equal">
      <formula>$B$139</formula>
    </cfRule>
    <cfRule type="cellIs" dxfId="32" priority="41" operator="equal">
      <formula>$B$137</formula>
    </cfRule>
    <cfRule type="cellIs" dxfId="31" priority="42" operator="equal">
      <formula>$B$136</formula>
    </cfRule>
  </conditionalFormatting>
  <conditionalFormatting sqref="E25">
    <cfRule type="cellIs" dxfId="30" priority="35" operator="equal">
      <formula>$B$140</formula>
    </cfRule>
    <cfRule type="cellIs" dxfId="29" priority="36" operator="equal">
      <formula>$B$139</formula>
    </cfRule>
    <cfRule type="cellIs" dxfId="28" priority="37" operator="equal">
      <formula>$B$137</formula>
    </cfRule>
    <cfRule type="cellIs" dxfId="27" priority="38" operator="equal">
      <formula>$B$136</formula>
    </cfRule>
  </conditionalFormatting>
  <conditionalFormatting sqref="F7:F15 F25 F31:F32">
    <cfRule type="containsText" dxfId="26" priority="8" operator="containsText" text="Potential Non-Compliance-Pending Information">
      <formula>NOT(ISERROR(SEARCH("Potential Non-Compliance-Pending Information",F7)))</formula>
    </cfRule>
    <cfRule type="containsText" dxfId="25" priority="25" operator="containsText" text="Potential Compliance-Pending Information">
      <formula>NOT(ISERROR(SEARCH("Potential Compliance-Pending Information",F7)))</formula>
    </cfRule>
    <cfRule type="beginsWith" dxfId="24" priority="26" operator="beginsWith" text="Non-compliant">
      <formula>LEFT(F7,LEN("Non-compliant"))="Non-compliant"</formula>
    </cfRule>
    <cfRule type="beginsWith" dxfId="23" priority="27" operator="beginsWith" text="Compliant">
      <formula>LEFT(F7,LEN("Compliant"))="Compliant"</formula>
    </cfRule>
  </conditionalFormatting>
  <conditionalFormatting sqref="E26:E28">
    <cfRule type="cellIs" dxfId="22" priority="21" operator="equal">
      <formula>$B$140</formula>
    </cfRule>
    <cfRule type="cellIs" dxfId="21" priority="22" operator="equal">
      <formula>$B$139</formula>
    </cfRule>
    <cfRule type="cellIs" dxfId="20" priority="23" operator="equal">
      <formula>$B$137</formula>
    </cfRule>
    <cfRule type="cellIs" dxfId="19" priority="24" operator="equal">
      <formula>$B$136</formula>
    </cfRule>
  </conditionalFormatting>
  <conditionalFormatting sqref="E29:E30">
    <cfRule type="cellIs" dxfId="18" priority="17" operator="equal">
      <formula>$B$140</formula>
    </cfRule>
    <cfRule type="cellIs" dxfId="17" priority="18" operator="equal">
      <formula>$B$139</formula>
    </cfRule>
    <cfRule type="cellIs" dxfId="16" priority="19" operator="equal">
      <formula>$B$137</formula>
    </cfRule>
    <cfRule type="cellIs" dxfId="15" priority="20" operator="equal">
      <formula>$B$136</formula>
    </cfRule>
  </conditionalFormatting>
  <conditionalFormatting sqref="E31:E32">
    <cfRule type="cellIs" dxfId="14" priority="13" operator="equal">
      <formula>$B$140</formula>
    </cfRule>
    <cfRule type="cellIs" dxfId="13" priority="14" operator="equal">
      <formula>$B$139</formula>
    </cfRule>
    <cfRule type="cellIs" dxfId="12" priority="15" operator="equal">
      <formula>$B$137</formula>
    </cfRule>
    <cfRule type="cellIs" dxfId="11" priority="16" operator="equal">
      <formula>$B$136</formula>
    </cfRule>
  </conditionalFormatting>
  <conditionalFormatting sqref="E33">
    <cfRule type="cellIs" dxfId="10" priority="9" operator="equal">
      <formula>$B$140</formula>
    </cfRule>
    <cfRule type="cellIs" dxfId="9" priority="10" operator="equal">
      <formula>$B$139</formula>
    </cfRule>
    <cfRule type="cellIs" dxfId="8" priority="11" operator="equal">
      <formula>$B$137</formula>
    </cfRule>
    <cfRule type="cellIs" dxfId="7" priority="12" operator="equal">
      <formula>$B$136</formula>
    </cfRule>
  </conditionalFormatting>
  <conditionalFormatting sqref="E17">
    <cfRule type="cellIs" dxfId="6" priority="1" operator="equal">
      <formula>$B$138</formula>
    </cfRule>
    <cfRule type="cellIs" dxfId="5" priority="2" operator="equal">
      <formula>$B$135</formula>
    </cfRule>
    <cfRule type="cellIs" dxfId="4" priority="4" operator="equal">
      <formula>$B$140</formula>
    </cfRule>
    <cfRule type="cellIs" dxfId="3" priority="5" operator="equal">
      <formula>$B$139</formula>
    </cfRule>
    <cfRule type="cellIs" dxfId="2" priority="6" operator="equal">
      <formula>$B$137</formula>
    </cfRule>
    <cfRule type="cellIs" dxfId="1" priority="7" operator="equal">
      <formula>$B$136</formula>
    </cfRule>
  </conditionalFormatting>
  <conditionalFormatting sqref="D36:D47">
    <cfRule type="cellIs" dxfId="0" priority="3" operator="equal">
      <formula>"TBC"</formula>
    </cfRule>
  </conditionalFormatting>
  <dataValidations count="4">
    <dataValidation type="list" allowBlank="1" showInputMessage="1" showErrorMessage="1" sqref="E18:E33 E7:E16" xr:uid="{D5D20D32-F606-4E11-899F-5AC92ACD8A67}">
      <formula1>"Received and nothing further required,Received but items still outstanding, Not yet received - applicant to submit and provide reference ---&gt;,N/A"</formula1>
    </dataValidation>
    <dataValidation type="list" allowBlank="1" showInputMessage="1" showErrorMessage="1" sqref="E17" xr:uid="{DDD70110-F077-40E1-9428-DBD78E35DFA2}">
      <formula1>$B$135:$B$142</formula1>
    </dataValidation>
    <dataValidation type="list" allowBlank="1" showInputMessage="1" showErrorMessage="1" sqref="F7:F33" xr:uid="{2B626800-347C-422A-93D4-D799CD951AE8}">
      <formula1>"Compliant,Potential Compliance-Pending Information,Potential Non-Compliance-Pending Information,Non-compliant"</formula1>
    </dataValidation>
    <dataValidation type="list" allowBlank="1" showInputMessage="1" showErrorMessage="1" sqref="C48:E48" xr:uid="{E7D4A00A-BC82-43FC-B6A6-ACBBB3583D47}">
      <formula1>"Received and Under Separate Consultation,Not Received"</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
  <sheetViews>
    <sheetView topLeftCell="A6" workbookViewId="0">
      <selection activeCell="B17" sqref="B17:B20"/>
    </sheetView>
  </sheetViews>
  <sheetFormatPr defaultColWidth="9.15625" defaultRowHeight="14.4"/>
  <cols>
    <col min="1" max="1" width="22.15625" style="13" customWidth="1"/>
    <col min="2" max="2" width="31.41796875" style="13" customWidth="1"/>
    <col min="3" max="4" width="20.578125" style="13" customWidth="1"/>
    <col min="5" max="5" width="15.41796875" style="13" customWidth="1"/>
    <col min="6" max="6" width="25.83984375" style="13" hidden="1" customWidth="1"/>
    <col min="7" max="7" width="26.41796875" style="13" hidden="1" customWidth="1"/>
    <col min="8" max="9" width="25.83984375" style="13" hidden="1" customWidth="1"/>
    <col min="10" max="16384" width="9.15625" style="13"/>
  </cols>
  <sheetData>
    <row r="1" spans="1:9">
      <c r="E1" s="172" t="s">
        <v>158</v>
      </c>
    </row>
    <row r="2" spans="1:9" s="23" customFormat="1">
      <c r="E2" s="173"/>
    </row>
    <row r="4" spans="1:9" s="6" customFormat="1" ht="20.100000000000001">
      <c r="A4" s="143" t="s">
        <v>159</v>
      </c>
      <c r="B4" s="143"/>
      <c r="E4" s="114"/>
      <c r="F4" s="143" t="s">
        <v>160</v>
      </c>
      <c r="G4" s="143"/>
    </row>
    <row r="5" spans="1:9" ht="30.6">
      <c r="A5" s="170" t="str">
        <f>IF('Energy Comments'!E17='Energy Comments'!B137,"SAP 2012",IF('Energy Comments'!E17='Energy Comments'!B140,"SAP 2012",IF(OR('Energy Comments'!E17='Energy Comments'!B135,'Energy Comments'!B138='Energy Comments'!E17),"SAP 10.2","SAP 10")))</f>
        <v>SAP 10.2</v>
      </c>
      <c r="B5" s="58" t="s">
        <v>161</v>
      </c>
      <c r="C5" s="169" t="s">
        <v>162</v>
      </c>
      <c r="D5" s="169"/>
      <c r="F5" s="170" t="str">
        <f>A5</f>
        <v>SAP 10.2</v>
      </c>
      <c r="G5" s="58" t="s">
        <v>161</v>
      </c>
      <c r="H5" s="169" t="s">
        <v>162</v>
      </c>
      <c r="I5" s="169"/>
    </row>
    <row r="6" spans="1:9">
      <c r="A6" s="171"/>
      <c r="B6" s="58" t="s">
        <v>163</v>
      </c>
      <c r="C6" s="58" t="s">
        <v>163</v>
      </c>
      <c r="D6" s="58" t="s">
        <v>164</v>
      </c>
      <c r="F6" s="171"/>
      <c r="G6" s="58" t="s">
        <v>163</v>
      </c>
      <c r="H6" s="58" t="s">
        <v>163</v>
      </c>
      <c r="I6" s="58" t="s">
        <v>164</v>
      </c>
    </row>
    <row r="7" spans="1:9" ht="40.5" customHeight="1">
      <c r="A7" s="30" t="s">
        <v>165</v>
      </c>
      <c r="B7" s="16">
        <v>71</v>
      </c>
      <c r="C7" s="31"/>
      <c r="D7" s="31"/>
      <c r="F7" s="30" t="s">
        <v>166</v>
      </c>
      <c r="G7" s="16"/>
      <c r="H7" s="31"/>
      <c r="I7" s="31"/>
    </row>
    <row r="8" spans="1:9" ht="21" customHeight="1">
      <c r="A8" s="30" t="s">
        <v>167</v>
      </c>
      <c r="B8" s="16">
        <v>54.9</v>
      </c>
      <c r="C8" s="16">
        <f>B7-B8</f>
        <v>16.100000000000001</v>
      </c>
      <c r="D8" s="39">
        <f>C8/$B$7</f>
        <v>0.22676056338028172</v>
      </c>
      <c r="F8" s="30" t="s">
        <v>167</v>
      </c>
      <c r="G8" s="16"/>
      <c r="H8" s="16">
        <f>G7-G8</f>
        <v>0</v>
      </c>
      <c r="I8" s="39" t="e">
        <f>H8/$G$7</f>
        <v>#DIV/0!</v>
      </c>
    </row>
    <row r="9" spans="1:9" ht="21" customHeight="1">
      <c r="A9" s="30" t="s">
        <v>168</v>
      </c>
      <c r="B9" s="16">
        <v>12.7</v>
      </c>
      <c r="C9" s="16">
        <f>B8-B9</f>
        <v>42.2</v>
      </c>
      <c r="D9" s="39">
        <f>C9/$B$7</f>
        <v>0.59436619718309858</v>
      </c>
      <c r="F9" s="30" t="s">
        <v>168</v>
      </c>
      <c r="G9" s="16"/>
      <c r="H9" s="16">
        <f>G8-G9</f>
        <v>0</v>
      </c>
      <c r="I9" s="39" t="e">
        <f t="shared" ref="I9:I11" si="0">H9/$G$7</f>
        <v>#DIV/0!</v>
      </c>
    </row>
    <row r="10" spans="1:9" ht="21" customHeight="1">
      <c r="A10" s="30" t="s">
        <v>169</v>
      </c>
      <c r="B10" s="16">
        <v>14.2</v>
      </c>
      <c r="C10" s="16">
        <f>B9-B10</f>
        <v>-1.5</v>
      </c>
      <c r="D10" s="39">
        <f>C10/$B$7</f>
        <v>-2.1126760563380281E-2</v>
      </c>
      <c r="F10" s="30" t="s">
        <v>169</v>
      </c>
      <c r="G10" s="16"/>
      <c r="H10" s="16">
        <f>G9-G10</f>
        <v>0</v>
      </c>
      <c r="I10" s="39" t="e">
        <f t="shared" si="0"/>
        <v>#DIV/0!</v>
      </c>
    </row>
    <row r="11" spans="1:9" ht="21" customHeight="1">
      <c r="A11" s="32" t="s">
        <v>170</v>
      </c>
      <c r="B11" s="33"/>
      <c r="C11" s="16">
        <f>SUM(C8:C10)</f>
        <v>56.800000000000004</v>
      </c>
      <c r="D11" s="39">
        <f>C11/$B$7</f>
        <v>0.8</v>
      </c>
      <c r="F11" s="32" t="s">
        <v>170</v>
      </c>
      <c r="G11" s="33"/>
      <c r="H11" s="16">
        <f>SUM(H8:H10)</f>
        <v>0</v>
      </c>
      <c r="I11" s="39" t="e">
        <f t="shared" si="0"/>
        <v>#DIV/0!</v>
      </c>
    </row>
    <row r="12" spans="1:9" ht="21" customHeight="1">
      <c r="A12" s="17"/>
      <c r="B12" s="18"/>
      <c r="C12" s="19"/>
      <c r="D12" s="19"/>
      <c r="F12" s="17"/>
      <c r="G12" s="18"/>
      <c r="H12" s="19"/>
      <c r="I12" s="19"/>
    </row>
    <row r="14" spans="1:9" ht="20.100000000000001">
      <c r="A14" s="143" t="s">
        <v>171</v>
      </c>
      <c r="B14" s="143"/>
      <c r="C14" s="6"/>
      <c r="D14" s="6"/>
      <c r="F14" s="143" t="s">
        <v>172</v>
      </c>
      <c r="G14" s="143"/>
      <c r="H14" s="6"/>
      <c r="I14" s="6"/>
    </row>
    <row r="15" spans="1:9" ht="30.6">
      <c r="A15" s="170" t="str">
        <f>IF('Energy Comments'!E17='Energy Comments'!B137,"SAP 2012",IF('Energy Comments'!E17='Energy Comments'!B140,"SAP 2012",IF(OR('Energy Comments'!E17='Energy Comments'!B135,'Energy Comments'!B138='Energy Comments'!E17),"SAP 10.2","SAP 10")))</f>
        <v>SAP 10.2</v>
      </c>
      <c r="B15" s="58" t="s">
        <v>161</v>
      </c>
      <c r="C15" s="169" t="s">
        <v>162</v>
      </c>
      <c r="D15" s="169"/>
      <c r="F15" s="170" t="str">
        <f>A15</f>
        <v>SAP 10.2</v>
      </c>
      <c r="G15" s="58" t="s">
        <v>161</v>
      </c>
      <c r="H15" s="169" t="s">
        <v>162</v>
      </c>
      <c r="I15" s="169"/>
    </row>
    <row r="16" spans="1:9">
      <c r="A16" s="171"/>
      <c r="B16" s="58" t="s">
        <v>163</v>
      </c>
      <c r="C16" s="58" t="s">
        <v>163</v>
      </c>
      <c r="D16" s="58" t="s">
        <v>164</v>
      </c>
      <c r="F16" s="171"/>
      <c r="G16" s="58" t="s">
        <v>163</v>
      </c>
      <c r="H16" s="58" t="s">
        <v>163</v>
      </c>
      <c r="I16" s="58" t="s">
        <v>164</v>
      </c>
    </row>
    <row r="17" spans="1:9" ht="40.5" customHeight="1">
      <c r="A17" s="30" t="s">
        <v>165</v>
      </c>
      <c r="B17" s="16">
        <v>46.5</v>
      </c>
      <c r="C17" s="31"/>
      <c r="D17" s="31"/>
      <c r="F17" s="30" t="s">
        <v>166</v>
      </c>
      <c r="G17" s="16"/>
      <c r="H17" s="31"/>
      <c r="I17" s="31"/>
    </row>
    <row r="18" spans="1:9" ht="21" customHeight="1">
      <c r="A18" s="30" t="s">
        <v>167</v>
      </c>
      <c r="B18" s="16">
        <v>43.7</v>
      </c>
      <c r="C18" s="16">
        <f>B17-B18</f>
        <v>2.7999999999999972</v>
      </c>
      <c r="D18" s="39">
        <f>C18/$B$17</f>
        <v>6.0215053763440801E-2</v>
      </c>
      <c r="F18" s="30" t="s">
        <v>167</v>
      </c>
      <c r="G18" s="16"/>
      <c r="H18" s="16">
        <f>G17-G18</f>
        <v>0</v>
      </c>
      <c r="I18" s="39" t="e">
        <f>H18/$H$17</f>
        <v>#DIV/0!</v>
      </c>
    </row>
    <row r="19" spans="1:9" ht="21" customHeight="1">
      <c r="A19" s="30" t="s">
        <v>168</v>
      </c>
      <c r="B19" s="16">
        <v>43.7</v>
      </c>
      <c r="C19" s="16">
        <f>B18-B19</f>
        <v>0</v>
      </c>
      <c r="D19" s="39">
        <f>C19/$B$17</f>
        <v>0</v>
      </c>
      <c r="F19" s="30" t="s">
        <v>168</v>
      </c>
      <c r="G19" s="16"/>
      <c r="H19" s="16">
        <f>G18-G19</f>
        <v>0</v>
      </c>
      <c r="I19" s="39" t="e">
        <f t="shared" ref="I19:I21" si="1">H19/$H$17</f>
        <v>#DIV/0!</v>
      </c>
    </row>
    <row r="20" spans="1:9" ht="21" customHeight="1">
      <c r="A20" s="30" t="s">
        <v>169</v>
      </c>
      <c r="B20" s="16">
        <v>44.8</v>
      </c>
      <c r="C20" s="16">
        <f>B19-B20</f>
        <v>-1.0999999999999943</v>
      </c>
      <c r="D20" s="39">
        <f>C20/$B$17</f>
        <v>-2.3655913978494501E-2</v>
      </c>
      <c r="F20" s="30" t="s">
        <v>169</v>
      </c>
      <c r="G20" s="16"/>
      <c r="H20" s="16">
        <f>G19-G20</f>
        <v>0</v>
      </c>
      <c r="I20" s="39" t="e">
        <f t="shared" si="1"/>
        <v>#DIV/0!</v>
      </c>
    </row>
    <row r="21" spans="1:9" ht="21" customHeight="1">
      <c r="A21" s="32" t="s">
        <v>170</v>
      </c>
      <c r="B21" s="33"/>
      <c r="C21" s="16">
        <f>SUM(C18:C20)</f>
        <v>1.7000000000000028</v>
      </c>
      <c r="D21" s="39">
        <f>C21/$B$17</f>
        <v>3.65591397849463E-2</v>
      </c>
      <c r="F21" s="32" t="s">
        <v>170</v>
      </c>
      <c r="G21" s="33"/>
      <c r="H21" s="16">
        <f>SUM(H18:H20)</f>
        <v>0</v>
      </c>
      <c r="I21" s="39" t="e">
        <f t="shared" si="1"/>
        <v>#DIV/0!</v>
      </c>
    </row>
    <row r="24" spans="1:9" ht="20.100000000000001">
      <c r="A24" s="143" t="s">
        <v>173</v>
      </c>
      <c r="B24" s="143"/>
      <c r="F24" s="143" t="s">
        <v>174</v>
      </c>
      <c r="G24" s="143"/>
    </row>
    <row r="25" spans="1:9" ht="30">
      <c r="A25" s="34"/>
      <c r="B25" s="21" t="s">
        <v>175</v>
      </c>
      <c r="C25" s="21" t="s">
        <v>176</v>
      </c>
      <c r="F25" s="34"/>
      <c r="G25" s="21" t="s">
        <v>175</v>
      </c>
      <c r="H25" s="21" t="s">
        <v>176</v>
      </c>
    </row>
    <row r="26" spans="1:9" ht="15">
      <c r="A26" s="14" t="s">
        <v>177</v>
      </c>
      <c r="B26" s="15">
        <f>B10</f>
        <v>14.2</v>
      </c>
      <c r="C26" s="15">
        <f>B26*95*30</f>
        <v>40470</v>
      </c>
      <c r="F26" s="14" t="s">
        <v>177</v>
      </c>
      <c r="G26" s="15">
        <f>G10</f>
        <v>0</v>
      </c>
      <c r="H26" s="15">
        <f>G26*95*30</f>
        <v>0</v>
      </c>
    </row>
    <row r="27" spans="1:9" ht="15">
      <c r="A27" s="14" t="s">
        <v>178</v>
      </c>
      <c r="B27" s="15">
        <f>B20</f>
        <v>44.8</v>
      </c>
      <c r="C27" s="15">
        <f>B27*95*30</f>
        <v>127680</v>
      </c>
      <c r="F27" s="14" t="s">
        <v>178</v>
      </c>
      <c r="G27" s="15">
        <f>G20</f>
        <v>0</v>
      </c>
      <c r="H27" s="15">
        <f>G27*95*30</f>
        <v>0</v>
      </c>
    </row>
    <row r="28" spans="1:9" ht="15">
      <c r="A28" s="14" t="s">
        <v>179</v>
      </c>
      <c r="B28" s="15">
        <f>SUM(B26:B27)</f>
        <v>59</v>
      </c>
      <c r="C28" s="15">
        <f>SUM(C26:C27)</f>
        <v>168150</v>
      </c>
      <c r="F28" s="14" t="s">
        <v>179</v>
      </c>
      <c r="G28" s="15">
        <f>SUM(G26:G27)</f>
        <v>0</v>
      </c>
      <c r="H28" s="15">
        <f>SUM(H26:H27)</f>
        <v>0</v>
      </c>
    </row>
  </sheetData>
  <mergeCells count="15">
    <mergeCell ref="F24:G24"/>
    <mergeCell ref="E1:E2"/>
    <mergeCell ref="F4:G4"/>
    <mergeCell ref="F5:F6"/>
    <mergeCell ref="H5:I5"/>
    <mergeCell ref="F14:G14"/>
    <mergeCell ref="F15:F16"/>
    <mergeCell ref="H15:I15"/>
    <mergeCell ref="A24:B24"/>
    <mergeCell ref="C5:D5"/>
    <mergeCell ref="A4:B4"/>
    <mergeCell ref="A14:B14"/>
    <mergeCell ref="C15:D15"/>
    <mergeCell ref="A5:A6"/>
    <mergeCell ref="A15:A1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ebbd98-c01f-4b6d-acdf-55f1daf80259" xsi:nil="true"/>
    <ob290d30d0ff4bc9874ad43bede3a1d9 xmlns="83ebbd98-c01f-4b6d-acdf-55f1daf8025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E195E3B73E4F4C90A82E551DAA85A5" ma:contentTypeVersion="3" ma:contentTypeDescription="Create a new document." ma:contentTypeScope="" ma:versionID="829769ccc2e94d91211a373ccd32da94">
  <xsd:schema xmlns:xsd="http://www.w3.org/2001/XMLSchema" xmlns:xs="http://www.w3.org/2001/XMLSchema" xmlns:p="http://schemas.microsoft.com/office/2006/metadata/properties" xmlns:ns2="83ebbd98-c01f-4b6d-acdf-55f1daf80259" targetNamespace="http://schemas.microsoft.com/office/2006/metadata/properties" ma:root="true" ma:fieldsID="df891f846a1e0a2cb652291ba52501d4" ns2:_="">
    <xsd:import namespace="83ebbd98-c01f-4b6d-acdf-55f1daf80259"/>
    <xsd:element name="properties">
      <xsd:complexType>
        <xsd:sequence>
          <xsd:element name="documentManagement">
            <xsd:complexType>
              <xsd:all>
                <xsd:element ref="ns2:TaxCatchAll" minOccurs="0"/>
                <xsd:element ref="ns2:TaxCatchAllLabel" minOccurs="0"/>
                <xsd:element ref="ns2:ob290d30d0ff4bc9874ad43bede3a1d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bbd98-c01f-4b6d-acdf-55f1daf80259"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ad53e06-285f-4914-8015-d998fcfe9e78}" ma:internalName="TaxCatchAll" ma:showField="CatchAllData"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ad53e06-285f-4914-8015-d998fcfe9e78}" ma:internalName="TaxCatchAllLabel" ma:readOnly="true" ma:showField="CatchAllDataLabel" ma:web="83ebbd98-c01f-4b6d-acdf-55f1daf80259">
      <xsd:complexType>
        <xsd:complexContent>
          <xsd:extension base="dms:MultiChoiceLookup">
            <xsd:sequence>
              <xsd:element name="Value" type="dms:Lookup" maxOccurs="unbounded" minOccurs="0" nillable="true"/>
            </xsd:sequence>
          </xsd:extension>
        </xsd:complexContent>
      </xsd:complexType>
    </xsd:element>
    <xsd:element name="ob290d30d0ff4bc9874ad43bede3a1d9" ma:index="10" nillable="true" ma:displayName="Discipline_0" ma:hidden="true" ma:internalName="ob290d30d0ff4bc9874ad43bede3a1d9">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18C9A9-75EA-43B6-BC8D-874E9A5C2B5E}">
  <ds:schemaRefs>
    <ds:schemaRef ds:uri="http://purl.org/dc/elements/1.1/"/>
    <ds:schemaRef ds:uri="http://www.w3.org/XML/1998/namespace"/>
    <ds:schemaRef ds:uri="http://purl.org/dc/term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83ebbd98-c01f-4b6d-acdf-55f1daf80259"/>
    <ds:schemaRef ds:uri="http://schemas.microsoft.com/office/2006/metadata/properties"/>
  </ds:schemaRefs>
</ds:datastoreItem>
</file>

<file path=customXml/itemProps2.xml><?xml version="1.0" encoding="utf-8"?>
<ds:datastoreItem xmlns:ds="http://schemas.openxmlformats.org/officeDocument/2006/customXml" ds:itemID="{D26A8544-4012-4E67-A7CE-367FEAF6D0C1}">
  <ds:schemaRefs>
    <ds:schemaRef ds:uri="http://schemas.microsoft.com/sharepoint/v3/contenttype/forms"/>
  </ds:schemaRefs>
</ds:datastoreItem>
</file>

<file path=customXml/itemProps3.xml><?xml version="1.0" encoding="utf-8"?>
<ds:datastoreItem xmlns:ds="http://schemas.openxmlformats.org/officeDocument/2006/customXml" ds:itemID="{058144BD-450C-4DE8-A171-790EC3A8A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ebbd98-c01f-4b6d-acdf-55f1daf802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Case details</vt:lpstr>
      <vt:lpstr>Energy Comments</vt:lpstr>
      <vt:lpstr>CO2 performance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2022-01-28T17:23:13Z</dcterms:created>
  <dcterms:modified xsi:type="dcterms:W3CDTF">2023-10-24T12:35:38Z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0x01010039E195E3B73E4F4C90A82E551DAA85A5</vt:lpwstr>
  </property>
  <property fmtid="{D5CDD505-2E9C-101B-9397-08002B2CF9AE}" pid="3" name="MediaServiceImageTags">
    <vt:lpwstr/>
  </property>
  <property fmtid="{D5CDD505-2E9C-101B-9397-08002B2CF9AE}" pid="4" name="Discipline">
    <vt:lpwstr/>
  </property>
</Properties>
</file>