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mc:AlternateContent xmlns:mc="http://schemas.openxmlformats.org/markup-compatibility/2006">
    <mc:Choice Requires="x15">
      <x15ac:absPath xmlns:x15ac="http://schemas.microsoft.com/office/spreadsheetml/2010/11/ac" url="https://carbonclimatecertified.sharepoint.com/sites/CertifiedServer/Shared Documents/0007 - Projects/BREEAM, WLC, CE, SUS, ESG Ashley Park, Tottenham (561.2604)/Whole Life Carbon/7 - LPG Reporting Tool/"/>
    </mc:Choice>
  </mc:AlternateContent>
  <xr:revisionPtr revIDLastSave="46" documentId="13_ncr:1_{992CB6C0-230D-184F-904B-6ECA093C5DA3}" xr6:coauthVersionLast="47" xr6:coauthVersionMax="47" xr10:uidLastSave="{6ADBEBE0-9047-D74E-96D6-8C5E85EB27AF}"/>
  <bookViews>
    <workbookView xWindow="0" yWindow="680" windowWidth="34200" windowHeight="18460" tabRatio="500" firstSheet="4" activeTab="4" xr2:uid="{00000000-000D-0000-FFFF-FFFF00000000}"/>
  </bookViews>
  <sheets>
    <sheet name="Updates" sheetId="1" r:id="rId1"/>
    <sheet name="Introduction" sheetId="2" r:id="rId2"/>
    <sheet name="Pre-app information" sheetId="3" r:id="rId3"/>
    <sheet name="Outline planning stage" sheetId="4" r:id="rId4"/>
    <sheet name="Detailed planning stage" sheetId="5" r:id="rId5"/>
    <sheet name="Post-construction result" sheetId="6" r:id="rId6"/>
    <sheet name="WLC benchmarks" sheetId="7" r:id="rId7"/>
  </sheets>
  <definedNames>
    <definedName name="_Hlk30849479" localSheetId="4">'Detailed planning stage'!#REF!</definedName>
    <definedName name="_Hlk30849479" localSheetId="3">'Outline planning stage'!#REF!</definedName>
    <definedName name="_Hlk30849479" localSheetId="5">'Post-construction result'!#REF!</definedName>
    <definedName name="_Hlk30849479" localSheetId="2">'Pre-app information'!#REF!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T121" i="6" l="1"/>
  <c r="T122" i="6" s="1"/>
  <c r="R121" i="6"/>
  <c r="R122" i="6" s="1"/>
  <c r="Q121" i="6"/>
  <c r="Q122" i="6" s="1"/>
  <c r="P121" i="6"/>
  <c r="P122" i="6" s="1"/>
  <c r="O121" i="6"/>
  <c r="O122" i="6" s="1"/>
  <c r="N121" i="6"/>
  <c r="N122" i="6" s="1"/>
  <c r="L121" i="6"/>
  <c r="L122" i="6" s="1"/>
  <c r="K121" i="6"/>
  <c r="J121" i="6"/>
  <c r="J122" i="6" s="1"/>
  <c r="I121" i="6"/>
  <c r="I122" i="6" s="1"/>
  <c r="H121" i="6"/>
  <c r="H122" i="6" s="1"/>
  <c r="G121" i="6"/>
  <c r="G122" i="6" s="1"/>
  <c r="F121" i="6"/>
  <c r="F122" i="6" s="1"/>
  <c r="E121" i="6"/>
  <c r="E122" i="6" s="1"/>
  <c r="D121" i="6"/>
  <c r="D122" i="6" s="1"/>
  <c r="C121" i="6"/>
  <c r="C122" i="6" s="1"/>
  <c r="S120" i="6"/>
  <c r="S119" i="6"/>
  <c r="S118" i="6"/>
  <c r="S117" i="6"/>
  <c r="S116" i="6"/>
  <c r="S115" i="6"/>
  <c r="S114" i="6"/>
  <c r="S113" i="6"/>
  <c r="S112" i="6"/>
  <c r="S111" i="6"/>
  <c r="S110" i="6"/>
  <c r="S109" i="6"/>
  <c r="S108" i="6"/>
  <c r="S107" i="6"/>
  <c r="S106" i="6"/>
  <c r="S105" i="6"/>
  <c r="S104" i="6"/>
  <c r="S103" i="6"/>
  <c r="S102" i="6"/>
  <c r="S101" i="6"/>
  <c r="S100" i="6"/>
  <c r="I92" i="6"/>
  <c r="I93" i="6" s="1"/>
  <c r="H92" i="6"/>
  <c r="H93" i="6" s="1"/>
  <c r="D92" i="6"/>
  <c r="D93" i="6" s="1"/>
  <c r="E44" i="6"/>
  <c r="D44" i="6"/>
  <c r="C44" i="6"/>
  <c r="E43" i="6"/>
  <c r="D43" i="6"/>
  <c r="C43" i="6"/>
  <c r="T104" i="4"/>
  <c r="I22" i="4" s="1"/>
  <c r="I23" i="4" s="1"/>
  <c r="R104" i="4"/>
  <c r="R105" i="4" s="1"/>
  <c r="Q104" i="4"/>
  <c r="Q105" i="4" s="1"/>
  <c r="P104" i="4"/>
  <c r="P105" i="4" s="1"/>
  <c r="O104" i="4"/>
  <c r="O105" i="4" s="1"/>
  <c r="N104" i="4"/>
  <c r="N105" i="4" s="1"/>
  <c r="L104" i="4"/>
  <c r="L105" i="4" s="1"/>
  <c r="K104" i="4"/>
  <c r="K105" i="4" s="1"/>
  <c r="J104" i="4"/>
  <c r="J105" i="4" s="1"/>
  <c r="I104" i="4"/>
  <c r="I105" i="4" s="1"/>
  <c r="H104" i="4"/>
  <c r="H105" i="4" s="1"/>
  <c r="G104" i="4"/>
  <c r="F104" i="4"/>
  <c r="F105" i="4" s="1"/>
  <c r="E104" i="4"/>
  <c r="D104" i="4"/>
  <c r="D105" i="4" s="1"/>
  <c r="C104" i="4"/>
  <c r="C105" i="4" s="1"/>
  <c r="S103" i="4"/>
  <c r="S102" i="4"/>
  <c r="S101" i="4"/>
  <c r="S100" i="4"/>
  <c r="S99" i="4"/>
  <c r="S98" i="4"/>
  <c r="S97" i="4"/>
  <c r="S96" i="4"/>
  <c r="S95" i="4"/>
  <c r="S94" i="4"/>
  <c r="S93" i="4"/>
  <c r="S92" i="4"/>
  <c r="S91" i="4"/>
  <c r="S90" i="4"/>
  <c r="S89" i="4"/>
  <c r="S88" i="4"/>
  <c r="S87" i="4"/>
  <c r="S86" i="4"/>
  <c r="S85" i="4"/>
  <c r="S84" i="4"/>
  <c r="S83" i="4"/>
  <c r="I76" i="4"/>
  <c r="I77" i="4" s="1"/>
  <c r="H76" i="4"/>
  <c r="H77" i="4" s="1"/>
  <c r="D76" i="4"/>
  <c r="D77" i="4" s="1"/>
  <c r="E26" i="4"/>
  <c r="D26" i="4"/>
  <c r="C26" i="4"/>
  <c r="E25" i="4"/>
  <c r="D25" i="4"/>
  <c r="C25" i="4"/>
  <c r="T199" i="5"/>
  <c r="T200" i="5" s="1"/>
  <c r="R199" i="5"/>
  <c r="R200" i="5" s="1"/>
  <c r="Q199" i="5"/>
  <c r="Q200" i="5" s="1"/>
  <c r="P199" i="5"/>
  <c r="P200" i="5" s="1"/>
  <c r="O199" i="5"/>
  <c r="N199" i="5"/>
  <c r="N200" i="5" s="1"/>
  <c r="L199" i="5"/>
  <c r="L200" i="5" s="1"/>
  <c r="K199" i="5"/>
  <c r="J199" i="5"/>
  <c r="I199" i="5"/>
  <c r="I200" i="5" s="1"/>
  <c r="H199" i="5"/>
  <c r="H200" i="5" s="1"/>
  <c r="G199" i="5"/>
  <c r="G200" i="5" s="1"/>
  <c r="F199" i="5"/>
  <c r="F200" i="5" s="1"/>
  <c r="E199" i="5"/>
  <c r="E200" i="5" s="1"/>
  <c r="D199" i="5"/>
  <c r="D200" i="5" s="1"/>
  <c r="C199" i="5"/>
  <c r="C200" i="5" s="1"/>
  <c r="S198" i="5"/>
  <c r="S197" i="5"/>
  <c r="S196" i="5"/>
  <c r="S195" i="5"/>
  <c r="S194" i="5"/>
  <c r="S193" i="5"/>
  <c r="S192" i="5"/>
  <c r="S191" i="5"/>
  <c r="S190" i="5"/>
  <c r="S189" i="5"/>
  <c r="S188" i="5"/>
  <c r="S187" i="5"/>
  <c r="S186" i="5"/>
  <c r="S185" i="5"/>
  <c r="S184" i="5"/>
  <c r="S183" i="5"/>
  <c r="S182" i="5"/>
  <c r="S181" i="5"/>
  <c r="S180" i="5"/>
  <c r="S179" i="5"/>
  <c r="S178" i="5"/>
  <c r="I170" i="5"/>
  <c r="I171" i="5" s="1"/>
  <c r="H170" i="5"/>
  <c r="H171" i="5" s="1"/>
  <c r="D162" i="5"/>
  <c r="D153" i="5"/>
  <c r="D148" i="5"/>
  <c r="D143" i="5"/>
  <c r="D140" i="5"/>
  <c r="D122" i="5"/>
  <c r="E26" i="5"/>
  <c r="D26" i="5"/>
  <c r="C26" i="5"/>
  <c r="E25" i="5"/>
  <c r="D25" i="5"/>
  <c r="C25" i="5"/>
  <c r="I40" i="6" l="1"/>
  <c r="I41" i="6" s="1"/>
  <c r="D22" i="5"/>
  <c r="D34" i="6" s="1"/>
  <c r="C22" i="5"/>
  <c r="C23" i="5" s="1"/>
  <c r="C35" i="6" s="1"/>
  <c r="C22" i="4"/>
  <c r="C23" i="4" s="1"/>
  <c r="T105" i="4"/>
  <c r="G40" i="6"/>
  <c r="G41" i="6" s="1"/>
  <c r="H22" i="5"/>
  <c r="H34" i="6" s="1"/>
  <c r="F22" i="4"/>
  <c r="F23" i="4" s="1"/>
  <c r="O200" i="5"/>
  <c r="I22" i="5"/>
  <c r="S121" i="6"/>
  <c r="S122" i="6" s="1"/>
  <c r="H22" i="4"/>
  <c r="H23" i="4" s="1"/>
  <c r="G105" i="4"/>
  <c r="H40" i="6"/>
  <c r="H41" i="6" s="1"/>
  <c r="D170" i="5"/>
  <c r="D171" i="5" s="1"/>
  <c r="S199" i="5"/>
  <c r="S200" i="5" s="1"/>
  <c r="G22" i="4"/>
  <c r="G23" i="4" s="1"/>
  <c r="J200" i="5"/>
  <c r="F40" i="6"/>
  <c r="F41" i="6" s="1"/>
  <c r="E22" i="5"/>
  <c r="E34" i="6" s="1"/>
  <c r="S104" i="4"/>
  <c r="S105" i="4" s="1"/>
  <c r="C40" i="6"/>
  <c r="C41" i="6" s="1"/>
  <c r="E105" i="4"/>
  <c r="D40" i="6"/>
  <c r="D41" i="6" s="1"/>
  <c r="E40" i="6"/>
  <c r="E41" i="6" s="1"/>
  <c r="K122" i="6"/>
  <c r="K200" i="5"/>
  <c r="F22" i="5"/>
  <c r="G22" i="5"/>
  <c r="D22" i="4"/>
  <c r="D23" i="4" s="1"/>
  <c r="E22" i="4"/>
  <c r="E23" i="4" s="1"/>
  <c r="C34" i="6" l="1"/>
  <c r="D23" i="5"/>
  <c r="D35" i="6" s="1"/>
  <c r="H23" i="5"/>
  <c r="H35" i="6" s="1"/>
  <c r="E23" i="5"/>
  <c r="E35" i="6" s="1"/>
  <c r="I34" i="6"/>
  <c r="I23" i="5"/>
  <c r="I35" i="6" s="1"/>
  <c r="G34" i="6"/>
  <c r="G23" i="5"/>
  <c r="G35" i="6" s="1"/>
  <c r="F34" i="6"/>
  <c r="F23" i="5"/>
  <c r="F35" i="6" s="1"/>
</calcChain>
</file>

<file path=xl/sharedStrings.xml><?xml version="1.0" encoding="utf-8"?>
<sst xmlns="http://schemas.openxmlformats.org/spreadsheetml/2006/main" count="988" uniqueCount="456">
  <si>
    <t>The draft consultation version of the template has been updated as follows:</t>
  </si>
  <si>
    <t>Template tab</t>
  </si>
  <si>
    <t xml:space="preserve">Details </t>
  </si>
  <si>
    <t>Pre-app information</t>
  </si>
  <si>
    <t>Principle 1 expanded to require further details on pre-construction demolition and options explored for retaining existing buildings/structures.</t>
  </si>
  <si>
    <t xml:space="preserve">Removal of Y/N option next to each WLC reduction principle. </t>
  </si>
  <si>
    <t>Outline and Detailed planning Stage &amp; Post-construction result</t>
  </si>
  <si>
    <t>Confirmation of operational modelling process used</t>
  </si>
  <si>
    <t>Confirmation relating to proportion of material quantities included relating to cost</t>
  </si>
  <si>
    <t xml:space="preserve">Confirmation of third party mechanisms </t>
  </si>
  <si>
    <t>Confirmation that the assessment has or can be submitted to the Built Environment Carbon Database</t>
  </si>
  <si>
    <t>Updated assessment summary results to align with new WLC benchmarks</t>
  </si>
  <si>
    <t>Addition of selection of most comparable WLC benchmark selection</t>
  </si>
  <si>
    <t>Addition of details relating to retention of existing structures and buildings</t>
  </si>
  <si>
    <t>Updated note/example text for module B assumptions and end of life scenarios in the 'Material Quantity and End of Life Scenarios' table</t>
  </si>
  <si>
    <t>Addition of details relating to refrigerants to 'Material Quantity and End of Life Scenarios' table</t>
  </si>
  <si>
    <t>Addition of option in assessment table to report A5 emissions as a single number or A5 emissions not related to a building element category</t>
  </si>
  <si>
    <t>Removal of assessment 2</t>
  </si>
  <si>
    <t>Colour coding to reflect cells that require inputs and cells which are updated automatically</t>
  </si>
  <si>
    <t>Post-construction result</t>
  </si>
  <si>
    <t>Addition of confirmation relating to post-construction evidence submission</t>
  </si>
  <si>
    <t>Addition of list of product specific EPDs from products installed in the building</t>
  </si>
  <si>
    <t>Greater London Authority - Whole Life-Cycle Carbon (WLC) Assessment template</t>
  </si>
  <si>
    <t>HOW TO USE THIS SPREADSHEET</t>
  </si>
  <si>
    <t xml:space="preserve">This template should be used by planning applicants to fulfil the requirements of the Mayor's Whole Life-Cycle Carbon (WLC) Assessment policy set out in London Plan Policy SI 2. Before completing and submitting this spreadsheet to the GLA, applicants should read the Whole Life-Cycle Carbon Assessment guidance:  
</t>
  </si>
  <si>
    <t>https://www.london.gov.uk/what-we-do/planning/implementing-london-plan/london-plan-guidance/whole-life-cycle-carbon-assessments-guidance</t>
  </si>
  <si>
    <t xml:space="preserve">Applicants are required to submit a WLC assessment to the GLA at the following three stages: pre-application, outline/detailed planning submission and post-construction. Separate tabs are provided in this spreadsheet for each stage. An outline of the information required at each stage and how to submit it is provided below.  </t>
  </si>
  <si>
    <t>1. Pre-application stage</t>
  </si>
  <si>
    <t xml:space="preserve">At pre-application stage, applicants are required to complete the pre-application information tab of this template to confirm various details about the site and to provide details of the WLC principles which are informing the development of the site. This should be submitted to the GLA along with all other pre-application material. </t>
  </si>
  <si>
    <t>2. Outline/detailed planning submission stage</t>
  </si>
  <si>
    <t xml:space="preserve">At this stage, applicants are required to complete the outline or detailed planning stage tab of this template (whichever is relevant) and submit it to the GLA along with their planning application. This stage of the process requires a baseline WLC assessment against each life-cycle module to be undertaken. </t>
  </si>
  <si>
    <t>3. Post-construction stage</t>
  </si>
  <si>
    <t>At the final stage of the WLC assessment process, applicants should complete the post-construction result tab of this template and submit it to the GLA prior to occupation of the development. This will require an update of the information provided at planning submission stage and for the actual WLC carbon emission figures to be reported using actual material quantities and site emissions during construction. Information should be submitted to:</t>
  </si>
  <si>
    <t>ZeroCarbonPlanning@london.gov.uk</t>
  </si>
  <si>
    <t>QUERIES</t>
  </si>
  <si>
    <t xml:space="preserve">Any queries or feedback on this template should be submitted to: </t>
  </si>
  <si>
    <t>Project details</t>
  </si>
  <si>
    <t>Project name</t>
  </si>
  <si>
    <t>Ashley Park, Tottenham Hale</t>
  </si>
  <si>
    <t>Planning application reference number (if applicable)</t>
  </si>
  <si>
    <t>Use Type</t>
  </si>
  <si>
    <t>Shared Living (Sui-Generis) and Affordable (C3)</t>
  </si>
  <si>
    <t>Brief description of the project</t>
  </si>
  <si>
    <t>87 affordable social rented homes, 530 shared living studios, 2 commercial spaces</t>
  </si>
  <si>
    <t>GIA (m2)</t>
  </si>
  <si>
    <t>TBC</t>
  </si>
  <si>
    <t>Authors (organisation or individuals)</t>
  </si>
  <si>
    <t>Jade Cox - Carbon.Climate.Certified</t>
  </si>
  <si>
    <t xml:space="preserve">Date of assessment </t>
  </si>
  <si>
    <t>02.06.2026</t>
  </si>
  <si>
    <t xml:space="preserve">WLC reduction principles </t>
  </si>
  <si>
    <t>Key benefits</t>
  </si>
  <si>
    <t>Provide examples of how reduction principle has been used, or give reasons why it cannot be used.</t>
  </si>
  <si>
    <t>Reuse and retrofit of existing buildings</t>
  </si>
  <si>
    <t xml:space="preserve">Significant retention and reuse of structures is carbon efficient and reduces construction costs. </t>
  </si>
  <si>
    <t>Confirmation that options for retaining existing buildings and structures have been fully explored before considering substantial demolition</t>
  </si>
  <si>
    <t>There are no existing structures on site, only hard standing. A pre-demolition audit is being completed to quantify the volume of hard standing to ensure opportunity to reuse/recycle is maximised.</t>
  </si>
  <si>
    <t>Carbon emissions associated with pre-construction demolition (kgCO2e)</t>
  </si>
  <si>
    <t>Existing hardstanding across the Ashley House site was assumed to comprise approximately 9,300 m2 of concrete pavement with an average thickness of 200 mm. Based on an estimated mass of 4,450 tonnes and demolition, crushing and transport emissions of 7 kgCO2e/t, the demolition of the hardstanding is estimated to generate approximately 31 tCO2e. A sensitivity analysis indicates a likely range of 18 - 45 tCO2e depending on pavement thickness, transport distances and recycling methodology.</t>
  </si>
  <si>
    <t>Estimate of the percentage of the new build development which will be made up of existing elements</t>
  </si>
  <si>
    <t>Approximately 4,450 tonnes of existing concrete hardstanding could be recovered through on-site crushing and screening, yielding approximately 4,000 tonnes of recycled aggregate. Subject to engineering and material testing requirements, this material could be reused within capping layers, pile mats, road sub-bases and external works, avoiding the import of virgin aggregate. Where suitable, the recycled aggregate could also be incorporated into new concrete mixes. The quantity available is equivalent to approximately 20 - 25% of the total aggregate demand of the proposed development and could avoid approximately 40 tCO2e associated with the extraction, processing and transport of virgin aggregate.</t>
  </si>
  <si>
    <t>Use repurposed or recycled materials</t>
  </si>
  <si>
    <t>Reduces waste and carbon emissions.</t>
  </si>
  <si>
    <t>The development will prioritise the reuse of materials arising from demolition and site preparation works. Existing concrete hardstanding occupying much of the site will be crushed and processed for reuse within piling mats, capping layers, sub-bases, drainage works and external landscape construction, reducing the requirement for imported virgin aggregate. Initial estimates indicate that approximately 4,000 tonnes of recycled aggregate could be recovered and reused on-site. The specification will also seek to maximise recycled content within reinforcement steel, metal products, concrete constituents and other major construction materials where technically feasible and consistent with performance requirements.</t>
  </si>
  <si>
    <t>Material selection</t>
  </si>
  <si>
    <t>Appropriate material choices are key to carbon reduction. Ensuring that materials are selected with consideration of the planned life expectancy of the building reduces waste, the need for replacements and the in-use costs.</t>
  </si>
  <si>
    <t>Material selection will be informed by whole life carbon, durability and maintenance considerations. Structural and architectural materials will be selected to minimise embodied carbon through efficient design, lower-carbon concrete specifications, responsible sourcing and the use of recycled content where appropriate. Particular attention will be given to the long-term performance of facade systems, external landscaping, public realm materials and communal areas associated with the shared living and affordable housing elements to minimise replacement requirements throughout the building lifecycle.</t>
  </si>
  <si>
    <t>Minimise operational energy use</t>
  </si>
  <si>
    <t>A 'fabric first' approach should be prioritised to minimise energy demand and reduce carbon and in-use costs.</t>
  </si>
  <si>
    <t>The scheme adopts a fabric first approach supported by high performance building envelopes, efficient glazing, airtight construction and careful management of thermal bridging. The compact building forms and efficient layouts help reduce heat loss while maximising usable floor area. Building services and communal facilities serving the 530 shared living studios and 87 affordable homes will be designed to minimise operational energy demand through efficient plant, controls and lighting systems, supporting compliance with the London Plan energy hierarchy and reducing whole life carbon emissions.</t>
  </si>
  <si>
    <t>Minimise the carbon emissions associated with operational water use</t>
  </si>
  <si>
    <t>Choice of materials and durability of systems, which help to avoid leakage and subsequent building damage, contribute to reducing the carbon emissions of water use.</t>
  </si>
  <si>
    <t>Water efficient sanitaryware and fittings will be specified throughout the scheme in line with BREEAM requirements, to reduce potable water demand and associated energy use. Durable plumbing systems, leak detection measures and accessible maintenance strategies will minimise water losses and reduce future repair and replacement impacts.</t>
  </si>
  <si>
    <t>Disassembly and reuse</t>
  </si>
  <si>
    <t>Designing for future disassembly ensures that products do not become future waste and that they maintain their environmental and economic value.</t>
  </si>
  <si>
    <t>The design will incorporate circular economy principles by facilitating access to building services and designing shorter life elements, including internal finishes, partitions and facade components, to be maintained, replaced and recovered independently of the primary structure. Standardised and modular components will be used where practical to support future reuse and material recovery.</t>
  </si>
  <si>
    <t>Building shape and form</t>
  </si>
  <si>
    <t>Compact efficient shapes help minimise both operational and embodied carbon emissions from repair and replacement for a given floor area. This leads to a more efficient building overall resulting in lower construction and in use costs.</t>
  </si>
  <si>
    <t>The proposed development comprises two efficient building forms arranged around a landscaped central courtyard. The design has been developed to maximise residential accommodation while maintaining compact floorplates, efficient structural grids and active frontages. This reduces material intensity per m2 while providing high-quality residential and communal amenity space.</t>
  </si>
  <si>
    <t>Regenerative design</t>
  </si>
  <si>
    <t xml:space="preserve">Removing carbon emissions from the atmosphere through materials and systems absorbing it makes a direct contribution to carbon reduction. </t>
  </si>
  <si>
    <t>The proposals transform a largely hardstanding brownfield site into a landscape led development incorporating extensive tree planting, biodiverse planting, publicly accessible green corridors, play spaces and improved connections to Down Lane Park. The landscape strategy contributes to urban greening, biodiversity enhancement, climate resilience and long-term carbon sequestration while supporting resident wellbeing.</t>
  </si>
  <si>
    <t>Designing for durability and flexibility</t>
  </si>
  <si>
    <t xml:space="preserve">Durability means that repair and replacement is reduced which in turn helps reduce life-time building costs. A building designed for flexibility can respond with minimum environmental impact to future changing requirements and a changing climate, thus avoiding obsolescence which also underwrites future building value. </t>
  </si>
  <si>
    <t>The buildings are being designed for a long operational life through the use of robust structural systems, durable external materials and accessible building services. The affordable housing, shared living and commercial uses are supported by flexible internal layouts capable of accommodating future changes in operational requirements with minimal structural intervention, reducing future refurbishment impacts and extending building life.</t>
  </si>
  <si>
    <t>Optimisation of the relationship between operational and embodied carbon</t>
  </si>
  <si>
    <t>Optimising the relationship between operational and embodied carbon contributes directly to resource efficiency and overall cost reduction.</t>
  </si>
  <si>
    <t>Whole life carbon considerations are informing design development from the outset. Key design decisions, including structural solutions, facade performance, landscape design, active travel infrastructure, energy systems and material selection, will be assessed using a whole life carbon approach to ensure reductions in operational energy demand are achieved without disproportionate increases in embodied carbon. The reuse of existing on site materials and optimisation of structural quantities will be key measures in reducing lifecycle emissions.</t>
  </si>
  <si>
    <t>Building life expectancy</t>
  </si>
  <si>
    <t xml:space="preserve">Defining building life expectancy gives guidance to project teams as to the most efficient choices for materials and products. This aids overall resource efficiency, including cost efficiency and helps future proof asset value. </t>
  </si>
  <si>
    <t>The development is being designed as a long life residential led asset that will contribute to the continued regeneration of Tottenham Hale. Durable structural systems, robust facade materials and high quality public realm components will be selected to achieve a long design life while minimising maintenance and replacement requirements. The proposed mix of shared living, affordable housing, commercial and community uses also supports long term adaptability and resilience to future changes in occupancy and market demand.</t>
  </si>
  <si>
    <t>Local sourcing</t>
  </si>
  <si>
    <t>Sourcing local materials reduces transport distances and supply chain lengths and has associated local social and economic benefits.</t>
  </si>
  <si>
    <t>The project team will seek opportunities to source materials, products and construction services from local and regional suppliers where feasible. Reuse of existing on site materials, including crushed concrete hardstanding for sub base and external works applications, will reduce transportation impacts and demand for virgin materials. Local sourcing will be considered alongside quality, performance, programme and whole life carbon objectives to support both environmental and economic benefits.</t>
  </si>
  <si>
    <t>Minimising waste</t>
  </si>
  <si>
    <t xml:space="preserve">Waste represents unnecessary and avoidable carbon emissions. Buildings should be designed to minimise construction waste, and to ease repair and replacement with minimum waste, which helps reduce initial and in-use costs. </t>
  </si>
  <si>
    <t>Waste minimisation principles will be embedded throughout the design and construction process. Structural efficiency, standardised building components and coordinated design development will reduce material over specification and construction waste. Existing hardstanding materials will be retained and reused on site where possible, while prefabricated and off site manufactured elements will be considered to improve material utilisation and reduce waste generation. Operational waste management strategies have been integrated into the ground floor design, with dedicated refuse and recycling facilities provided for all uses.</t>
  </si>
  <si>
    <t>Efficient construction</t>
  </si>
  <si>
    <t>Efficient construction methods (e.g. modular systems, precision manufacturing and modern methods of construction) can contribute to better build quality, reduce construction phase waste and reduce the need for repairs in the post completion and the defects period (snagging).</t>
  </si>
  <si>
    <t>The scheme will seek to adopt efficient construction methodologies that reduce material consumption, programme duration and site impacts. Opportunities for off site manufacture, prefabricated building elements and standardised construction details will be explored during design development. Efficient logistics planning, material reuse and coordinated construction sequencing will reduce waste, improve build quality and support the delivery of lower whole life carbon outcomes.</t>
  </si>
  <si>
    <t>Lightweight construction</t>
  </si>
  <si>
    <t xml:space="preserve">Lightweight construction uses less material which reduces the carbon emissions of the building as there is less material to source, fabricate and deliver to site. </t>
  </si>
  <si>
    <t>The structural strategy will be developed to optimise material efficiency and minimise embodied carbon while meeting performance, fire, acoustic and durability requirements. Structural grids, spans and floor build ups will be rationalised to reduce material consumption and avoid unnecessary structural mass. Opportunities to reduce embodied carbon through lightweight secondary elements, facade systems and internal fit out components will continue to be explored as the design develops.</t>
  </si>
  <si>
    <t>Circular economy</t>
  </si>
  <si>
    <t xml:space="preserve">The circular economy principle focusses on a more efficient use of materials which in turn leads to carbon and financial efficiencies. </t>
  </si>
  <si>
    <t>Circular economy principles are embedded within the development approach through the reuse of materials, design for adaptability, durable material specification and consideration of future disassembly. Existing concrete hardstanding is anticipated to be processed and reused within the development, reducing demand for virgin aggregates and minimising waste exports. The scheme has also been designed to support long term flexibility through adaptable residential, commercial and community spaces, helping to extend building life and retain material value over time. The project will be supported by a Circular Economy Statement in accordance with London Plan requirements and GLA guidance.</t>
  </si>
  <si>
    <t>Key</t>
  </si>
  <si>
    <t>Data automatically calculated - no direct input required</t>
  </si>
  <si>
    <t>Use Class</t>
  </si>
  <si>
    <t>Cells that require information / data inputting</t>
  </si>
  <si>
    <t>N/A</t>
  </si>
  <si>
    <t>Assessment details</t>
  </si>
  <si>
    <t>Date of assessment</t>
  </si>
  <si>
    <t>Operational modelling methodology for Module B6 results</t>
  </si>
  <si>
    <t>e.g. SAP or TM54</t>
  </si>
  <si>
    <t>Reference study period (if not 60 years)</t>
  </si>
  <si>
    <t xml:space="preserve">[This cell should only be filled in if the reference study period, i.e. the assumed building life expectancy, exceeds or is less than 60 years. Applicants should state the reference study period in this cell. While the assessment should still be done to 60 years, applicants may, if they choose to, submit an additional assessment of the modules B, C and D for the actual reference study period by copying and pasting an additional 'GWP potential for all life-cycle modules' table, see below].  </t>
  </si>
  <si>
    <t xml:space="preserve">Software tool used </t>
  </si>
  <si>
    <t>Type of EPDs and carbon database used</t>
  </si>
  <si>
    <t>[If using more than one database please list all]</t>
  </si>
  <si>
    <t>Please confirm if 95% of the cost allocated to each building element category has been accounted for in the assessment?</t>
  </si>
  <si>
    <t>[Yes, or please explain any omissions]</t>
  </si>
  <si>
    <t>Explanation of the third-party mechanisms which have been adopted to quality assure this submission</t>
  </si>
  <si>
    <t>Please confirm whether you have submitted this assessment to the Built Environment Carbon Database (https://www.becd.co.uk/) or if you give permission for the GLA to do this on your behalf by checking one of the following boxes</t>
  </si>
  <si>
    <t xml:space="preserve">I have submitted this assessment to the BECD </t>
  </si>
  <si>
    <t>I give permission for the GLA to submit this assessment to the BECD on my behalf</t>
  </si>
  <si>
    <t>Estimated WLC emissions
N.B. This forms the WLC baseline for the development. The green cells will automatically populate from the tables below</t>
  </si>
  <si>
    <t>Module A1-A5 (excluding sequestered carbon)</t>
  </si>
  <si>
    <t>Modules B-C (excl B6 &amp; B7)</t>
  </si>
  <si>
    <t>Modules A-C (excluding B6-B7; including sequestered carbon)</t>
  </si>
  <si>
    <t>Module B1-B5</t>
  </si>
  <si>
    <t>Module B6-B7</t>
  </si>
  <si>
    <t>Module C1-C4</t>
  </si>
  <si>
    <t>Module D</t>
  </si>
  <si>
    <t>TOTAL kg CO2e</t>
  </si>
  <si>
    <t>TOTAL kg CO2e/m2 GIA</t>
  </si>
  <si>
    <t>Please select most appropriate benchmark from drop-down menu</t>
  </si>
  <si>
    <t>Residential</t>
  </si>
  <si>
    <t>WLC Benchmark</t>
  </si>
  <si>
    <t xml:space="preserve">Aspirational WLC Benchmark </t>
  </si>
  <si>
    <t xml:space="preserve">Comparison with WLC benchmarks (see Appendix 2 of the guidance) </t>
  </si>
  <si>
    <t>[Explain the reasons for any divergences from WLC benchmarks, including against the WLC aspirational benchmarks]</t>
  </si>
  <si>
    <t>Retention of existing buildings and structures</t>
  </si>
  <si>
    <t xml:space="preserve">[Outline the options that have been considered - plus an explanation of opportunities and limitations, and why demolition outweighs the benefits of retaining existing buildings/structures where applicable]		</t>
  </si>
  <si>
    <t>[If estimates are not possible, please apply standard assumption of 50kgCO2e/m2 of the existing building/s]</t>
  </si>
  <si>
    <t>[e.g. X% existing facades; Y% existing foundations; Z% superstructures etc.]</t>
  </si>
  <si>
    <t>Summary of key actions to reduce whole life-cycle carbon emissions that have informed this assessment, including the WLC reductions</t>
  </si>
  <si>
    <t>Actions included in WLC assessment results reported</t>
  </si>
  <si>
    <t>WLC reduction (kg CO2e/m2 GIA)</t>
  </si>
  <si>
    <t>[This list does not need to be exhaustive but should identify the actions with the biggest impacts. Insert more lines if needed]</t>
  </si>
  <si>
    <t>Specify further opportunities to reduce the development’s whole life-cycle carbon emissions. including the WLC reduction potential</t>
  </si>
  <si>
    <t>Further potential opportunities</t>
  </si>
  <si>
    <t>WLC reduction potential (kg CO2e/m2 GIA)</t>
  </si>
  <si>
    <t>[Insert more lines as needed]</t>
  </si>
  <si>
    <t>MATERIAL QUANTITY AND END OF LIFE SCENARIOS</t>
  </si>
  <si>
    <t>Product and Construction Stage (Module A)</t>
  </si>
  <si>
    <t>Assumptions made with respect to maintenance, repair and replacement cycles (Module B)</t>
  </si>
  <si>
    <t>Material 'end of life' scenarios (Module C)</t>
  </si>
  <si>
    <t>Benefits and loads beyond the system boundary (Module D)</t>
  </si>
  <si>
    <t>Building element category</t>
  </si>
  <si>
    <t>Material type</t>
  </si>
  <si>
    <t>Material quantity (kg)</t>
  </si>
  <si>
    <t>Estimated reusable materials (kg)</t>
  </si>
  <si>
    <t>Estimated recyclable materials (kg)</t>
  </si>
  <si>
    <t>Note/example</t>
  </si>
  <si>
    <t>Breakdown of material type in each category
[Insert more lines if needed]
e.g. Concrete</t>
  </si>
  <si>
    <t>65000 kg</t>
  </si>
  <si>
    <t xml:space="preserve">For all primary building systems (structure, substructure, envelope, MEP services, internal finishes) including assumed material/product lifespans and annual maintenance/repair % </t>
  </si>
  <si>
    <t>Declare 'end of life' scenario as per project’s Circular Economy Statement, and used in the WLC assessment to produce Module C results</t>
  </si>
  <si>
    <t>0 kg</t>
  </si>
  <si>
    <t>25 kg</t>
  </si>
  <si>
    <t>e.g. Reinforcement</t>
  </si>
  <si>
    <t>5000 kg</t>
  </si>
  <si>
    <t>2 kg</t>
  </si>
  <si>
    <t>8 kg</t>
  </si>
  <si>
    <t>e.g. Formwork</t>
  </si>
  <si>
    <t>250 kg</t>
  </si>
  <si>
    <t>Demolition: Toxic/Hazardous/Contaminated Material Treatment</t>
  </si>
  <si>
    <t>Please add rows where more than 1 material type exists per building element category</t>
  </si>
  <si>
    <t>Major Demolition Works</t>
  </si>
  <si>
    <t>Temporary Support to Adjacent Structures</t>
  </si>
  <si>
    <t>Specialist Ground Works</t>
  </si>
  <si>
    <t>Substructure</t>
  </si>
  <si>
    <t>Superstructure: Frame</t>
  </si>
  <si>
    <t>Superstructure: Upper Floors</t>
  </si>
  <si>
    <t>Superstructure: Roof</t>
  </si>
  <si>
    <t>Superstructure: Stairs and Ramps</t>
  </si>
  <si>
    <t>Superstructure: External Walls</t>
  </si>
  <si>
    <t>Superstructure: Windows and External Doors</t>
  </si>
  <si>
    <t>Superstructure: Internal Walls and Partitions</t>
  </si>
  <si>
    <t>Superstructure: Internal Doors</t>
  </si>
  <si>
    <t>Finishes</t>
  </si>
  <si>
    <t>Fittings, furnishings &amp; equipment (FFE)</t>
  </si>
  <si>
    <t>Services (MEP)</t>
  </si>
  <si>
    <t>Prefabricated Buildings and Building Units</t>
  </si>
  <si>
    <t>Work to Existing Building</t>
  </si>
  <si>
    <t>External works</t>
  </si>
  <si>
    <t>Refrigerants</t>
  </si>
  <si>
    <t>Refrigerant name</t>
  </si>
  <si>
    <t>Initial quantity/charge (kg)</t>
  </si>
  <si>
    <t>Assumed annual leakage rate %</t>
  </si>
  <si>
    <t>Refrigerant GWP (kgCO2e/kg)</t>
  </si>
  <si>
    <t>End of Life recovery rate %</t>
  </si>
  <si>
    <t>a</t>
  </si>
  <si>
    <t>Refrigerants Type 1 (if applicable) - please see CIBSE TM65 for methodology</t>
  </si>
  <si>
    <t>Please add rows if required</t>
  </si>
  <si>
    <t>b</t>
  </si>
  <si>
    <t>Refrigerants Type 2 (if applicable) - please see CIBSE TM65 for methodology</t>
  </si>
  <si>
    <t>c</t>
  </si>
  <si>
    <t>Refrigerants Type 3 (if applicable) - please see CIBSE TM65 for methodology</t>
  </si>
  <si>
    <t>TOTAL</t>
  </si>
  <si>
    <t>Material intensity (kg/m2 GIA)</t>
  </si>
  <si>
    <t xml:space="preserve">GWP POTENTIAL FOR ALL LIFE-CYCLE MODULES                                                                                                                                                         (kgCO2e)  (See Note 1 below if you entered a reference study period in cell C12)                                                                                          </t>
  </si>
  <si>
    <t xml:space="preserve">Sequestered (or biogenic) carbon (negative value) (kgCO2e)  </t>
  </si>
  <si>
    <t xml:space="preserve">Product stage (kgCO2e)  </t>
  </si>
  <si>
    <t xml:space="preserve">Construction process stage (kgCO2e)  </t>
  </si>
  <si>
    <t xml:space="preserve">Use stage (kgCO2e)  </t>
  </si>
  <si>
    <t xml:space="preserve">End of Life (EoL) stage (kgCO2e)  </t>
  </si>
  <si>
    <t>TOTAL
Modules A-C 
kgCO2e</t>
  </si>
  <si>
    <t xml:space="preserve">Benefits and loads beyond the system boundary (kgCO2e)  </t>
  </si>
  <si>
    <t>Module A</t>
  </si>
  <si>
    <t>Module B</t>
  </si>
  <si>
    <t>Module C</t>
  </si>
  <si>
    <t xml:space="preserve">[A1] to [A3] </t>
  </si>
  <si>
    <t>[A4]</t>
  </si>
  <si>
    <t>[A5]</t>
  </si>
  <si>
    <t>[B1]</t>
  </si>
  <si>
    <t>[B2]</t>
  </si>
  <si>
    <t>[B3]</t>
  </si>
  <si>
    <t>[B4]</t>
  </si>
  <si>
    <t>[B5]</t>
  </si>
  <si>
    <t>[B6]</t>
  </si>
  <si>
    <t>[B7]</t>
  </si>
  <si>
    <t>[C1]</t>
  </si>
  <si>
    <t>[C2]</t>
  </si>
  <si>
    <t>[C3]</t>
  </si>
  <si>
    <t>[C4]</t>
  </si>
  <si>
    <t>[Where only a single C1-C4 is known, please include it here]</t>
  </si>
  <si>
    <t>Temporary Diversion Works</t>
  </si>
  <si>
    <t>Fittings, furnishings &amp; equipment</t>
  </si>
  <si>
    <t>Regulated emissions</t>
  </si>
  <si>
    <t>Unregulated emissions</t>
  </si>
  <si>
    <t>Operational Water</t>
  </si>
  <si>
    <t>Other site construction impacts or overall construction stage [A5] carbon emissions not specific to an individual building element category</t>
  </si>
  <si>
    <t>Notes:</t>
  </si>
  <si>
    <t>1 If you have entered a reference study period in cell C12 because the assumed building life expectancy is greater or less than 60 years, then you will need to fill in this table using a 60 year building life expectancy. If you choose to, you may create a second table below and complete it using the actual assumed life expectancy. This should be clearly labelled.</t>
  </si>
  <si>
    <t>Ashley House</t>
  </si>
  <si>
    <t>Sui-Generis / C3 Affordable / Commercial and community  (Use Classes E and F2)</t>
  </si>
  <si>
    <t xml:space="preserve">Phased mixed-use development comprising: (i) enabling works and operations; (ii) residential development (Use Class C3) including affordable housing; (iii) shared living accommodation (Sui Generis), (iv) commercial and community floorspace (Use Classes E and F2); and (v) site-wide and/or phase-specific access, servicing, public realm, blue-badge parking, cycle parking, open space, hard and soft landscaping, utilities, plant and all other associated works.	</t>
  </si>
  <si>
    <t>Carbon.Climate.Certified</t>
  </si>
  <si>
    <t>27.08.26</t>
  </si>
  <si>
    <t>CIBSE TM54</t>
  </si>
  <si>
    <t>60 years</t>
  </si>
  <si>
    <t>OneClick LCA</t>
  </si>
  <si>
    <t>Types of EPDs and carbon database used</t>
  </si>
  <si>
    <t>One Click LCA, ecoinvent, GaBi</t>
  </si>
  <si>
    <t>Yes</t>
  </si>
  <si>
    <t>Explanation of mechanisms which have been adopted to quality assure the submission</t>
  </si>
  <si>
    <t>A cost plan has been provided by KS4 (Cost Consultant and Project Managers) in order to complete the whole life carbon assessment. Following completion of the modelling, the cost plan was returned for review and confirmation that a minimum of 95% of the cost allocated to each element has been accouned for.</t>
  </si>
  <si>
    <t>Modules A-C (excl B6 &amp; B7; including sequestered carbon)</t>
  </si>
  <si>
    <t xml:space="preserve">WLC Benchmark </t>
  </si>
  <si>
    <t xml:space="preserve">A number of elements have been excluded from the WLC model due to the early stage of design, as detailed within the WLC report. </t>
  </si>
  <si>
    <t>When the site was aquired theexisting buildings had already been demolished. There is existing spoil on site. As the design develops the project team will look to maximise the reuse of this within the proposed development.</t>
  </si>
  <si>
    <t>n/a</t>
  </si>
  <si>
    <t>WLC reduction  (kg CO2e/m2 GIA)</t>
  </si>
  <si>
    <t>Omission of basement for both blocks A (shared living) &amp; B (affordable)</t>
  </si>
  <si>
    <t xml:space="preserve">Increase in GGBS substitution from 25% to 50% in substructure elements for both blocks. </t>
  </si>
  <si>
    <t>Increase GGBS substitution to 50% or above across all structural concrete elements.</t>
  </si>
  <si>
    <t>Assumptions made with respect to maintenance, repair and replacement cycles  (Module B)</t>
  </si>
  <si>
    <t>Strructural Concrete</t>
  </si>
  <si>
    <t xml:space="preserve">Concrete crushed to aggregate (for sub-base layers), </t>
  </si>
  <si>
    <t>22224521.45 kg</t>
  </si>
  <si>
    <t>Steel Reinforcement</t>
  </si>
  <si>
    <t>Steel recycling</t>
  </si>
  <si>
    <t>1006572.5 kg</t>
  </si>
  <si>
    <t>Concrete Blinding</t>
  </si>
  <si>
    <t>Do nothing</t>
  </si>
  <si>
    <t>XPS insulation</t>
  </si>
  <si>
    <t>Plastic-based material incineration</t>
  </si>
  <si>
    <t>Bitumen waterproofing membrane</t>
  </si>
  <si>
    <t>Landfilling (for inert materials)</t>
  </si>
  <si>
    <t>Damp proof membrane</t>
  </si>
  <si>
    <t>Stuctural Concrete</t>
  </si>
  <si>
    <t>Concrete crushed to aggregate (for sub-base layers),</t>
  </si>
  <si>
    <t xml:space="preserve">Steel Reinforcement </t>
  </si>
  <si>
    <t>Steel Frame</t>
  </si>
  <si>
    <t>Waterproofing membrane</t>
  </si>
  <si>
    <t>PIR Insulation</t>
  </si>
  <si>
    <t>Aluminium Balcony system</t>
  </si>
  <si>
    <t>Structural Concrete</t>
  </si>
  <si>
    <t xml:space="preserve">1 replacement </t>
  </si>
  <si>
    <t>Hot-melt roofing</t>
  </si>
  <si>
    <t xml:space="preserve">Blue Roof system </t>
  </si>
  <si>
    <t>Do nothing*</t>
  </si>
  <si>
    <t>Green roof system</t>
  </si>
  <si>
    <t>Metal Pedestals</t>
  </si>
  <si>
    <t>Porcelain stoneware floor tiles</t>
  </si>
  <si>
    <t>Brick/stone crushed to aggregate (for sub-base layers)</t>
  </si>
  <si>
    <t>Timber staircase</t>
  </si>
  <si>
    <t>Wood incineration</t>
  </si>
  <si>
    <t>Stainless steel handrail</t>
  </si>
  <si>
    <t>Stainless steel recycling</t>
  </si>
  <si>
    <t>Clay Brick</t>
  </si>
  <si>
    <t xml:space="preserve">Calcium silicate board </t>
  </si>
  <si>
    <t>Concrete crushed to aggregate (for sub-base layers), Portland Cement 300 kg / m3</t>
  </si>
  <si>
    <t>Glassfibre Reinforced Concrete Panel</t>
  </si>
  <si>
    <t>Rebar separated (2 %), concrete to aggregate</t>
  </si>
  <si>
    <t xml:space="preserve">Stonewool Insulation </t>
  </si>
  <si>
    <t>Gypsum plasterboard</t>
  </si>
  <si>
    <t>Gypsum recycling</t>
  </si>
  <si>
    <t>Steel brackets</t>
  </si>
  <si>
    <t xml:space="preserve">Steel Wall ties </t>
  </si>
  <si>
    <t>Steel frame parapet wall</t>
  </si>
  <si>
    <t>Aluminium recycling</t>
  </si>
  <si>
    <t xml:space="preserve">Cavity trays </t>
  </si>
  <si>
    <t>Terracotta tiles</t>
  </si>
  <si>
    <t>Aluminium Coping</t>
  </si>
  <si>
    <t>Aluminium framed curtain walling system</t>
  </si>
  <si>
    <t>Glass recycling</t>
  </si>
  <si>
    <t>Aluminium rainscreen cladding</t>
  </si>
  <si>
    <t>Metal-containing product recycling (90 % metal)</t>
  </si>
  <si>
    <t>Aluminium framed tilt and turn operable window Double Glazed</t>
  </si>
  <si>
    <t>Glass-containing product recycling (80 % glass)</t>
  </si>
  <si>
    <t>Aluminium framed tilt and turn operable window Triple Glazed</t>
  </si>
  <si>
    <t xml:space="preserve">Riser door system </t>
  </si>
  <si>
    <t xml:space="preserve">2 replacements </t>
  </si>
  <si>
    <t xml:space="preserve">Wood-aluminum inwad balcony door </t>
  </si>
  <si>
    <t>Aluminium front opening door</t>
  </si>
  <si>
    <t>Steel security doors</t>
  </si>
  <si>
    <t>Plastic loft hatch</t>
  </si>
  <si>
    <t xml:space="preserve">Aluminium framed glass door </t>
  </si>
  <si>
    <t>Automatic revolving glass door</t>
  </si>
  <si>
    <t>Skylight roof window</t>
  </si>
  <si>
    <t>Roof access hatch</t>
  </si>
  <si>
    <t>Electromagnetic door holders and releasers</t>
  </si>
  <si>
    <t>Concrete masonry block</t>
  </si>
  <si>
    <t>Concrete crushed to aggregate (for sub-base layers), Portland Cement 200 kg / m3</t>
  </si>
  <si>
    <t>Oriented Strand Board (OSB)</t>
  </si>
  <si>
    <t>Acoustic Partition Roll</t>
  </si>
  <si>
    <t xml:space="preserve">Wooden doors </t>
  </si>
  <si>
    <t>Wood-containing product incineration (80% wood)</t>
  </si>
  <si>
    <t xml:space="preserve">Suspended metal ceiling system </t>
  </si>
  <si>
    <t xml:space="preserve"> 2 replacements</t>
  </si>
  <si>
    <t>Steel recycling*</t>
  </si>
  <si>
    <t>Self levelling compound</t>
  </si>
  <si>
    <t>Cement/mortar use in a backfill</t>
  </si>
  <si>
    <t>MDF Skirting board</t>
  </si>
  <si>
    <t xml:space="preserve">Ceramic wall tiles </t>
  </si>
  <si>
    <t>Vinyl Flooring</t>
  </si>
  <si>
    <t xml:space="preserve">8 replacements </t>
  </si>
  <si>
    <t>Self levelling screed</t>
  </si>
  <si>
    <t>Emulsion matt paint</t>
  </si>
  <si>
    <t>11 replacements</t>
  </si>
  <si>
    <t>Transparent interior dust binder</t>
  </si>
  <si>
    <t>Carpet tiles</t>
  </si>
  <si>
    <t>Standard kitchen set up</t>
  </si>
  <si>
    <t xml:space="preserve">5 replacements </t>
  </si>
  <si>
    <t>Double particleoard wardrobe</t>
  </si>
  <si>
    <t>Bathroom vanity unit</t>
  </si>
  <si>
    <t>Composite bathroom system</t>
  </si>
  <si>
    <t>Electricity distribution system</t>
  </si>
  <si>
    <t>Lifts</t>
  </si>
  <si>
    <t>2 replacements</t>
  </si>
  <si>
    <t xml:space="preserve">Ventilation system </t>
  </si>
  <si>
    <t>PV Panels</t>
  </si>
  <si>
    <t xml:space="preserve">Lighting </t>
  </si>
  <si>
    <t>3 replacements</t>
  </si>
  <si>
    <t>Landfilling (for inert materials)*</t>
  </si>
  <si>
    <t xml:space="preserve">Electric water heater </t>
  </si>
  <si>
    <t>Drinking water supply piping network</t>
  </si>
  <si>
    <t>Cabling</t>
  </si>
  <si>
    <t>Heat distribution system</t>
  </si>
  <si>
    <t xml:space="preserve">Sewage water drainage piping network </t>
  </si>
  <si>
    <t xml:space="preserve">Water circulation radiator </t>
  </si>
  <si>
    <t xml:space="preserve">Expansion tank/vessel </t>
  </si>
  <si>
    <t xml:space="preserve">Pipe work </t>
  </si>
  <si>
    <t xml:space="preserve">Porcelain WC kit </t>
  </si>
  <si>
    <t xml:space="preserve">Ceramic washbasin </t>
  </si>
  <si>
    <t xml:space="preserve">Smoke detector </t>
  </si>
  <si>
    <t xml:space="preserve">District heat distribution center </t>
  </si>
  <si>
    <t>Valves</t>
  </si>
  <si>
    <t>Metal-containing product recycling (90 % metal)*</t>
  </si>
  <si>
    <t xml:space="preserve">Concrete </t>
  </si>
  <si>
    <t>Concrete kerbstones</t>
  </si>
  <si>
    <t>Paving stone</t>
  </si>
  <si>
    <t>Aluminium balustrade railing system</t>
  </si>
  <si>
    <t>Bike rack</t>
  </si>
  <si>
    <t>5 replacements</t>
  </si>
  <si>
    <t xml:space="preserve">Street furniture </t>
  </si>
  <si>
    <t>Initial Charge(kg)</t>
  </si>
  <si>
    <t>Annual leakage rate %</t>
  </si>
  <si>
    <t xml:space="preserve">R32 </t>
  </si>
  <si>
    <t xml:space="preserve">R290 </t>
  </si>
  <si>
    <t xml:space="preserve">GWP POTENTIAL FOR ALL LIFE-CYCLE MODULES                                                                                                                                                         (kgCO2e)  (See Note 1 below if you entered a reference study period in cell C12)                                                                                        </t>
  </si>
  <si>
    <t/>
  </si>
  <si>
    <t>TOTAL - kg CO2e/m2 GIA</t>
  </si>
  <si>
    <t>[This should align with the software tool used at outline/detailed planning stage]</t>
  </si>
  <si>
    <t>[Yes / No]</t>
  </si>
  <si>
    <t>List of product specific EPDs for products that have been installed</t>
  </si>
  <si>
    <t>Product</t>
  </si>
  <si>
    <t>EPD reference number</t>
  </si>
  <si>
    <t>[Please add rows if needed]</t>
  </si>
  <si>
    <t>Please confirm the following post-construction evidence has been submitted with this WLC assessment</t>
  </si>
  <si>
    <t>Site energy (including fuel) use record</t>
  </si>
  <si>
    <t>Contractor confirmation of as-built quantities and specifications</t>
  </si>
  <si>
    <t>Record of material delivery including distance travelled and transportation mode</t>
  </si>
  <si>
    <t>Waste transportation record include waste quantity, distance travelled and transportation mode</t>
  </si>
  <si>
    <t>WLC emissions baseline                                                      
(automatically populated from the 'detailed planning stage' tab)</t>
  </si>
  <si>
    <t>Modules A-C (excl B6-B7; including sequestered carbon)</t>
  </si>
  <si>
    <t xml:space="preserve">Post-construction WLC emissions                                                                                                                                                                                     </t>
  </si>
  <si>
    <t>Module A1-A5</t>
  </si>
  <si>
    <t>Aspirational WLC Benchmark</t>
  </si>
  <si>
    <t xml:space="preserve">Commentary comparing the post-construction results against the WLC emissions baseline  above </t>
  </si>
  <si>
    <t>[Explain the reasons for any divergences from the results against the WLC emissions baseline above]</t>
  </si>
  <si>
    <t xml:space="preserve">Commentary comparing the post-construction results against the WLC benchmarks (see Appendix 2) </t>
  </si>
  <si>
    <t>Confirmation of which options for retaining existing buildings and structures that were under exploration at planning stages have been implemented</t>
  </si>
  <si>
    <t>Actual carbon emissions associated with pre-construction demolition (kgCO2e)</t>
  </si>
  <si>
    <t>Estimate of the percentage of the new build development which is made up of existing elements</t>
  </si>
  <si>
    <t>Summary of key actions undertaken to reduce whole life-cycle carbon emissions, including the reductions achieved</t>
  </si>
  <si>
    <t>Action undertaken</t>
  </si>
  <si>
    <t>WLC reduction achieved (kg CO2e/m2 GIA)</t>
  </si>
  <si>
    <t>Lessons learnt from the process of undertaking a WLC assessment that will inform future projects</t>
  </si>
  <si>
    <t xml:space="preserve">i.e. Design options or materials that could be used, design principles that could be applied. </t>
  </si>
  <si>
    <t>[Insert more lines if needed]</t>
  </si>
  <si>
    <t xml:space="preserve">GWP POTENTIAL FOR ALL LIFE-CYCLE MODULES                                                                                                                                                         (kgCO2e)   (See Note 1 below if you entered a reference study period in cell C12)                                                                                           </t>
  </si>
  <si>
    <t>Available benchmarks</t>
  </si>
  <si>
    <t>Offices</t>
  </si>
  <si>
    <t>Schools, Universities etc.</t>
  </si>
  <si>
    <t>Retail</t>
  </si>
  <si>
    <t>WLC benchmark</t>
  </si>
  <si>
    <t>A1-A5</t>
  </si>
  <si>
    <t>B-C (excl B6 &amp; B7)</t>
  </si>
  <si>
    <t>A-C (excl B6 &amp; B7)</t>
  </si>
  <si>
    <t>&lt;950</t>
  </si>
  <si>
    <t>&lt;450</t>
  </si>
  <si>
    <t>&lt;1400</t>
  </si>
  <si>
    <t>&lt;850</t>
  </si>
  <si>
    <t>&lt;350</t>
  </si>
  <si>
    <t>&lt;1200</t>
  </si>
  <si>
    <t>&lt;750</t>
  </si>
  <si>
    <t>&lt;250</t>
  </si>
  <si>
    <t>&lt;1000</t>
  </si>
  <si>
    <t>&lt;200</t>
  </si>
  <si>
    <t>&lt;1050</t>
  </si>
  <si>
    <t>Aspirational WLC benchmark</t>
  </si>
  <si>
    <t>&lt;600</t>
  </si>
  <si>
    <t>&lt;370</t>
  </si>
  <si>
    <t>&lt;970</t>
  </si>
  <si>
    <t>&lt;500</t>
  </si>
  <si>
    <t>&lt;300</t>
  </si>
  <si>
    <t>&lt;800</t>
  </si>
  <si>
    <t>&lt;175</t>
  </si>
  <si>
    <t>&lt;675</t>
  </si>
  <si>
    <t>&lt;550</t>
  </si>
  <si>
    <t>&lt;140</t>
  </si>
  <si>
    <t>&lt;690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</si>
</sst>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quot; kg CO2e&quot;"/>
    <numFmt numFmtId="165" formatCode="0.000"/>
    <numFmt numFmtId="166" formatCode="##,##0&quot; kg CO2e/m2 GIA&quot;"/>
    <numFmt numFmtId="167" formatCode="##,##0&quot; kg&quot;"/>
    <numFmt numFmtId="168" formatCode="##,##0&quot; kg/m2 GIA&quot;"/>
    <numFmt numFmtId="169" formatCode="[$-F800]dddd&quot;, &quot;mmmm\ dd&quot;, &quot;yyyy"/>
    <numFmt numFmtId="170" formatCode="##,##0\ &quot;kg CO2e&quot;"/>
  </numFmts>
  <fonts count="31">
    <font>
      <sz val="10"/>
      <color theme="1"/>
      <name val="Arial"/>
      <family val="2"/>
      <charset val="1"/>
    </font>
    <font>
      <sz val="10"/>
      <name val="Arial"/>
      <family val="2"/>
    </font>
    <font>
      <b/>
      <sz val="10"/>
      <color theme="1"/>
      <name val="Arial"/>
      <family val="2"/>
      <charset val="1"/>
    </font>
    <font>
      <b/>
      <sz val="15.5"/>
      <color rgb="FF009999"/>
      <name val="Arial"/>
      <family val="2"/>
      <charset val="1"/>
    </font>
    <font>
      <b/>
      <sz val="16"/>
      <color rgb="FF33CCCC"/>
      <name val="Arial"/>
      <family val="2"/>
      <charset val="1"/>
    </font>
    <font>
      <b/>
      <sz val="16"/>
      <color theme="1"/>
      <name val="Arial"/>
      <family val="2"/>
      <charset val="1"/>
    </font>
    <font>
      <b/>
      <sz val="10"/>
      <color theme="0"/>
      <name val="Arial"/>
      <family val="2"/>
      <charset val="1"/>
    </font>
    <font>
      <sz val="10"/>
      <color theme="0"/>
      <name val="Arial"/>
      <family val="2"/>
      <charset val="1"/>
    </font>
    <font>
      <u/>
      <sz val="10"/>
      <color theme="10"/>
      <name val="Arial"/>
      <family val="2"/>
      <charset val="1"/>
    </font>
    <font>
      <b/>
      <sz val="10"/>
      <color rgb="FF009999"/>
      <name val="Arial"/>
      <family val="2"/>
      <charset val="1"/>
    </font>
    <font>
      <b/>
      <sz val="10"/>
      <color rgb="FF00CC99"/>
      <name val="Arial"/>
      <family val="2"/>
      <charset val="1"/>
    </font>
    <font>
      <sz val="10"/>
      <color rgb="FF313231"/>
      <name val="Arial"/>
      <family val="2"/>
      <charset val="1"/>
    </font>
    <font>
      <b/>
      <sz val="10"/>
      <color rgb="FFFF0000"/>
      <name val="Arial"/>
      <family val="2"/>
      <charset val="1"/>
    </font>
    <font>
      <sz val="10"/>
      <color theme="1"/>
      <name val="Times New Roman"/>
      <family val="1"/>
      <charset val="1"/>
    </font>
    <font>
      <b/>
      <sz val="10"/>
      <color rgb="FFFFFFFF"/>
      <name val="Arial"/>
      <family val="2"/>
      <charset val="1"/>
    </font>
    <font>
      <i/>
      <sz val="10"/>
      <color theme="1"/>
      <name val="Arial"/>
      <family val="2"/>
      <charset val="1"/>
    </font>
    <font>
      <b/>
      <sz val="10"/>
      <name val="Arial"/>
      <family val="2"/>
      <charset val="1"/>
    </font>
    <font>
      <sz val="10"/>
      <name val="Arial"/>
      <family val="2"/>
      <charset val="1"/>
    </font>
    <font>
      <sz val="10"/>
      <color rgb="FFFF0000"/>
      <name val="Arial"/>
      <family val="2"/>
      <charset val="1"/>
    </font>
    <font>
      <b/>
      <sz val="10"/>
      <color rgb="FF000000"/>
      <name val="Arial"/>
      <family val="2"/>
      <charset val="1"/>
    </font>
    <font>
      <sz val="10"/>
      <color rgb="FFFFFFFF"/>
      <name val="Arial"/>
      <family val="2"/>
      <charset val="1"/>
    </font>
    <font>
      <sz val="10"/>
      <color rgb="FF000000"/>
      <name val="Arial"/>
      <family val="2"/>
      <charset val="1"/>
    </font>
    <font>
      <sz val="10"/>
      <name val="Times New Roman"/>
      <family val="1"/>
      <charset val="1"/>
    </font>
    <font>
      <sz val="10"/>
      <color rgb="FF808080"/>
      <name val="Arial"/>
      <family val="2"/>
      <charset val="1"/>
    </font>
    <font>
      <b/>
      <sz val="18"/>
      <color rgb="FF006699"/>
      <name val="Arial"/>
      <family val="2"/>
      <charset val="1"/>
    </font>
    <font>
      <sz val="10"/>
      <color rgb="FF006699"/>
      <name val="Arial"/>
      <family val="2"/>
      <charset val="1"/>
    </font>
    <font>
      <b/>
      <sz val="10"/>
      <color rgb="FF006699"/>
      <name val="Arial"/>
      <family val="2"/>
      <charset val="1"/>
    </font>
    <font>
      <b/>
      <sz val="18"/>
      <color rgb="FF660066"/>
      <name val="Arial"/>
      <family val="2"/>
      <charset val="1"/>
    </font>
    <font>
      <sz val="10"/>
      <color theme="1"/>
      <name val="Arial"/>
      <family val="2"/>
    </font>
    <font>
      <sz val="10"/>
      <color rgb="FF000000"/>
      <name val="Arial"/>
      <family val="2"/>
    </font>
    <font>
      <sz val="10"/>
      <color rgb="FF808080"/>
      <name val="Arial"/>
      <family val="2"/>
    </font>
  </fonts>
  <fills count="15">
    <fill>
      <patternFill patternType="none"/>
    </fill>
    <fill>
      <patternFill patternType="gray125"/>
    </fill>
    <fill>
      <patternFill patternType="solid">
        <fgColor rgb="FF009999"/>
        <bgColor rgb="FF339966"/>
      </patternFill>
    </fill>
    <fill>
      <patternFill patternType="solid">
        <fgColor theme="0" tint="-0.34998626667073579"/>
        <bgColor rgb="FFADB9CA"/>
      </patternFill>
    </fill>
    <fill>
      <patternFill patternType="solid">
        <fgColor rgb="FFCCFFFF"/>
        <bgColor rgb="FFCCFFFF"/>
      </patternFill>
    </fill>
    <fill>
      <patternFill patternType="solid">
        <fgColor rgb="FF006699"/>
        <bgColor rgb="FF0563C1"/>
      </patternFill>
    </fill>
    <fill>
      <patternFill patternType="solid">
        <fgColor rgb="FFFFFFFF"/>
        <bgColor rgb="FFFFFFCC"/>
      </patternFill>
    </fill>
    <fill>
      <patternFill patternType="solid">
        <fgColor rgb="FF99CCFF"/>
        <bgColor rgb="FF9BC2E6"/>
      </patternFill>
    </fill>
    <fill>
      <patternFill patternType="solid">
        <fgColor theme="9" tint="0.59978026673177287"/>
        <bgColor rgb="FFBFBFBF"/>
      </patternFill>
    </fill>
    <fill>
      <patternFill patternType="solid">
        <fgColor rgb="FF9BC2E6"/>
        <bgColor rgb="FF99CCFF"/>
      </patternFill>
    </fill>
    <fill>
      <patternFill patternType="solid">
        <fgColor theme="0" tint="-0.249977111117893"/>
        <bgColor rgb="FFADB9CA"/>
      </patternFill>
    </fill>
    <fill>
      <patternFill patternType="solid">
        <fgColor theme="3" tint="0.59978026673177287"/>
        <bgColor rgb="FFBFBFBF"/>
      </patternFill>
    </fill>
    <fill>
      <patternFill patternType="solid">
        <fgColor rgb="FF660066"/>
        <bgColor rgb="FF800080"/>
      </patternFill>
    </fill>
    <fill>
      <patternFill patternType="solid">
        <fgColor rgb="FFCCCCFF"/>
        <bgColor rgb="FFBFBFBF"/>
      </patternFill>
    </fill>
    <fill>
      <patternFill patternType="solid">
        <fgColor rgb="FF99CCFF"/>
        <bgColor rgb="FF99CCFF"/>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diagonalUp="1" diagonalDown="1">
      <left style="thin">
        <color auto="1"/>
      </left>
      <right/>
      <top style="thin">
        <color auto="1"/>
      </top>
      <bottom style="thin">
        <color auto="1"/>
      </bottom>
      <diagonal style="thin">
        <color auto="1"/>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style="thin">
        <color auto="1"/>
      </bottom>
      <diagonal/>
    </border>
    <border>
      <left/>
      <right style="thin">
        <color auto="1"/>
      </right>
      <top/>
      <bottom/>
      <diagonal/>
    </border>
    <border>
      <left/>
      <right/>
      <top style="thin">
        <color auto="1"/>
      </top>
      <bottom/>
      <diagonal/>
    </border>
    <border>
      <left/>
      <right style="thin">
        <color auto="1"/>
      </right>
      <top style="thin">
        <color auto="1"/>
      </top>
      <bottom/>
      <diagonal/>
    </border>
    <border diagonalUp="1" diagonalDown="1">
      <left style="thin">
        <color auto="1"/>
      </left>
      <right style="thin">
        <color auto="1"/>
      </right>
      <top style="thin">
        <color auto="1"/>
      </top>
      <bottom style="thin">
        <color auto="1"/>
      </bottom>
      <diagonal style="thin">
        <color auto="1"/>
      </diagonal>
    </border>
    <border diagonalUp="1" diagonalDown="1">
      <left style="thin">
        <color auto="1"/>
      </left>
      <right style="thin">
        <color auto="1"/>
      </right>
      <top/>
      <bottom style="thin">
        <color auto="1"/>
      </bottom>
      <diagonal style="thin">
        <color auto="1"/>
      </diagonal>
    </border>
    <border>
      <left style="medium">
        <color auto="1"/>
      </left>
      <right/>
      <top style="medium">
        <color auto="1"/>
      </top>
      <bottom style="medium">
        <color auto="1"/>
      </bottom>
      <diagonal/>
    </border>
    <border>
      <left style="medium">
        <color auto="1"/>
      </left>
      <right style="medium">
        <color auto="1"/>
      </right>
      <top style="medium">
        <color auto="1"/>
      </top>
      <bottom style="thin">
        <color auto="1"/>
      </bottom>
      <diagonal/>
    </border>
    <border diagonalUp="1" diagonalDown="1">
      <left/>
      <right/>
      <top style="thin">
        <color auto="1"/>
      </top>
      <bottom style="medium">
        <color auto="1"/>
      </bottom>
      <diagonal style="thin">
        <color auto="1"/>
      </diagonal>
    </border>
    <border>
      <left style="medium">
        <color auto="1"/>
      </left>
      <right style="medium">
        <color auto="1"/>
      </right>
      <top style="thin">
        <color auto="1"/>
      </top>
      <bottom style="medium">
        <color auto="1"/>
      </bottom>
      <diagonal/>
    </border>
    <border diagonalUp="1" diagonalDown="1">
      <left/>
      <right/>
      <top style="medium">
        <color auto="1"/>
      </top>
      <bottom style="thin">
        <color auto="1"/>
      </bottom>
      <diagonal style="thin">
        <color auto="1"/>
      </diagonal>
    </border>
    <border>
      <left style="thin">
        <color auto="1"/>
      </left>
      <right/>
      <top/>
      <bottom style="thin">
        <color auto="1"/>
      </bottom>
      <diagonal/>
    </border>
    <border diagonalUp="1" diagonalDown="1">
      <left/>
      <right/>
      <top/>
      <bottom style="medium">
        <color auto="1"/>
      </bottom>
      <diagonal style="thin">
        <color auto="1"/>
      </diagonal>
    </border>
    <border>
      <left style="medium">
        <color auto="1"/>
      </left>
      <right style="medium">
        <color auto="1"/>
      </right>
      <top/>
      <bottom style="thin">
        <color auto="1"/>
      </bottom>
      <diagonal/>
    </border>
    <border>
      <left style="medium">
        <color auto="1"/>
      </left>
      <right/>
      <top/>
      <bottom style="medium">
        <color auto="1"/>
      </bottom>
      <diagonal/>
    </border>
    <border>
      <left style="medium">
        <color auto="1"/>
      </left>
      <right style="medium">
        <color auto="1"/>
      </right>
      <top/>
      <bottom style="medium">
        <color auto="1"/>
      </bottom>
      <diagonal/>
    </border>
    <border diagonalUp="1" diagonalDown="1">
      <left/>
      <right/>
      <top/>
      <bottom/>
      <diagonal style="thin">
        <color auto="1"/>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8" fillId="0" borderId="0"/>
  </cellStyleXfs>
  <cellXfs count="309">
    <xf numFmtId="0" fontId="0" fillId="0" borderId="0" xfId="0"/>
    <xf numFmtId="0" fontId="0" fillId="0" borderId="0" xfId="0" applyAlignment="1">
      <alignment vertical="center"/>
    </xf>
    <xf numFmtId="0" fontId="2" fillId="0" borderId="0" xfId="0" applyFont="1"/>
    <xf numFmtId="0" fontId="2" fillId="0" borderId="1" xfId="0" applyFont="1" applyBorder="1"/>
    <xf numFmtId="0" fontId="2" fillId="0" borderId="1" xfId="0" applyFont="1" applyBorder="1" applyAlignment="1">
      <alignment vertical="center"/>
    </xf>
    <xf numFmtId="0" fontId="0" fillId="0" borderId="2" xfId="0" applyBorder="1" applyAlignment="1">
      <alignment vertical="center" wrapText="1"/>
    </xf>
    <xf numFmtId="0" fontId="0" fillId="0" borderId="1" xfId="0" applyBorder="1" applyAlignment="1">
      <alignment vertical="center" wrapText="1"/>
    </xf>
    <xf numFmtId="0" fontId="0" fillId="0" borderId="3" xfId="0" applyBorder="1" applyAlignment="1">
      <alignment vertical="center" wrapText="1"/>
    </xf>
    <xf numFmtId="0" fontId="3" fillId="0" borderId="0" xfId="0" applyFont="1"/>
    <xf numFmtId="0" fontId="4" fillId="0" borderId="0" xfId="0" applyFont="1"/>
    <xf numFmtId="0" fontId="5" fillId="0" borderId="0" xfId="0" applyFont="1"/>
    <xf numFmtId="0" fontId="6" fillId="2" borderId="0" xfId="0" applyFont="1" applyFill="1"/>
    <xf numFmtId="0" fontId="0" fillId="2" borderId="0" xfId="0" applyFill="1"/>
    <xf numFmtId="0" fontId="7" fillId="0" borderId="0" xfId="0" applyFont="1"/>
    <xf numFmtId="0" fontId="9" fillId="0" borderId="0" xfId="0" applyFont="1" applyAlignment="1">
      <alignment vertical="top"/>
    </xf>
    <xf numFmtId="0" fontId="10" fillId="0" borderId="0" xfId="0" applyFont="1" applyAlignment="1">
      <alignment vertical="top" wrapText="1"/>
    </xf>
    <xf numFmtId="0" fontId="0" fillId="0" borderId="0" xfId="0" applyAlignment="1">
      <alignment vertical="top" wrapText="1"/>
    </xf>
    <xf numFmtId="0" fontId="8" fillId="0" borderId="0" xfId="1" applyAlignment="1">
      <alignment vertical="top" wrapText="1"/>
    </xf>
    <xf numFmtId="0" fontId="6" fillId="0" borderId="0" xfId="0" applyFont="1"/>
    <xf numFmtId="0" fontId="8" fillId="0" borderId="0" xfId="1" applyAlignment="1">
      <alignment vertical="top"/>
    </xf>
    <xf numFmtId="0" fontId="0" fillId="0" borderId="0" xfId="0" applyAlignment="1">
      <alignment vertical="top"/>
    </xf>
    <xf numFmtId="0" fontId="0" fillId="0" borderId="0" xfId="0" applyAlignment="1">
      <alignment horizontal="center"/>
    </xf>
    <xf numFmtId="0" fontId="0" fillId="0" borderId="0" xfId="0" applyAlignment="1">
      <alignment horizontal="center" vertical="center"/>
    </xf>
    <xf numFmtId="0" fontId="7" fillId="3" borderId="4" xfId="0" applyFont="1" applyFill="1" applyBorder="1" applyAlignment="1">
      <alignment horizontal="right" vertical="center"/>
    </xf>
    <xf numFmtId="0" fontId="0" fillId="0" borderId="0" xfId="0" applyAlignment="1">
      <alignment vertical="center" wrapText="1"/>
    </xf>
    <xf numFmtId="0" fontId="2" fillId="0" borderId="0" xfId="0" applyFont="1" applyAlignment="1">
      <alignment vertical="center" wrapText="1"/>
    </xf>
    <xf numFmtId="0" fontId="7" fillId="3" borderId="4" xfId="0" applyFont="1" applyFill="1" applyBorder="1" applyAlignment="1">
      <alignment vertical="center" wrapText="1"/>
    </xf>
    <xf numFmtId="0" fontId="0" fillId="4" borderId="1" xfId="0" applyFill="1" applyBorder="1" applyAlignment="1" applyProtection="1">
      <alignment vertical="center" wrapText="1"/>
      <protection locked="0"/>
    </xf>
    <xf numFmtId="0" fontId="0" fillId="0" borderId="0" xfId="0" applyAlignment="1">
      <alignment wrapText="1"/>
    </xf>
    <xf numFmtId="0" fontId="7" fillId="3" borderId="5" xfId="0" applyFont="1" applyFill="1" applyBorder="1" applyAlignment="1">
      <alignment vertical="center" wrapText="1"/>
    </xf>
    <xf numFmtId="0" fontId="0" fillId="4" borderId="3" xfId="0" applyFill="1" applyBorder="1" applyAlignment="1" applyProtection="1">
      <alignment vertical="center" wrapText="1"/>
      <protection locked="0"/>
    </xf>
    <xf numFmtId="0" fontId="7" fillId="3" borderId="1" xfId="0" applyFont="1" applyFill="1" applyBorder="1" applyAlignment="1">
      <alignment horizontal="center" vertical="center"/>
    </xf>
    <xf numFmtId="0" fontId="7" fillId="3" borderId="1" xfId="0" applyFont="1" applyFill="1" applyBorder="1" applyAlignment="1">
      <alignment vertical="center" wrapText="1"/>
    </xf>
    <xf numFmtId="0" fontId="12" fillId="0" borderId="0" xfId="0" applyFont="1"/>
    <xf numFmtId="0" fontId="0" fillId="6" borderId="0" xfId="0" applyFill="1"/>
    <xf numFmtId="0" fontId="0" fillId="8" borderId="1" xfId="0" applyFill="1" applyBorder="1"/>
    <xf numFmtId="0" fontId="0" fillId="7" borderId="1" xfId="0" applyFill="1" applyBorder="1" applyAlignment="1" applyProtection="1">
      <alignment horizontal="center" vertical="center" wrapText="1"/>
      <protection locked="0"/>
    </xf>
    <xf numFmtId="0" fontId="13" fillId="0" borderId="6" xfId="0" applyFont="1" applyBorder="1" applyAlignment="1">
      <alignment vertical="center" wrapText="1"/>
    </xf>
    <xf numFmtId="0" fontId="0" fillId="0" borderId="0" xfId="0" applyAlignment="1">
      <alignment horizontal="center" vertical="center" wrapText="1"/>
    </xf>
    <xf numFmtId="0" fontId="7" fillId="3" borderId="7" xfId="0" applyFont="1" applyFill="1" applyBorder="1" applyAlignment="1">
      <alignment horizontal="right" vertical="center"/>
    </xf>
    <xf numFmtId="0" fontId="0" fillId="7" borderId="4" xfId="0" applyFill="1" applyBorder="1" applyAlignment="1" applyProtection="1">
      <alignment horizontal="left" vertical="center"/>
      <protection locked="0"/>
    </xf>
    <xf numFmtId="0" fontId="0" fillId="7" borderId="8" xfId="0" applyFill="1" applyBorder="1" applyAlignment="1" applyProtection="1">
      <alignment horizontal="left" vertical="center"/>
      <protection locked="0"/>
    </xf>
    <xf numFmtId="0" fontId="0" fillId="7" borderId="7" xfId="0" applyFill="1" applyBorder="1" applyAlignment="1" applyProtection="1">
      <alignment horizontal="left" vertical="center"/>
      <protection locked="0"/>
    </xf>
    <xf numFmtId="0" fontId="2" fillId="6" borderId="0" xfId="0" applyFont="1" applyFill="1"/>
    <xf numFmtId="0" fontId="12" fillId="6" borderId="0" xfId="0" applyFont="1" applyFill="1"/>
    <xf numFmtId="0" fontId="0" fillId="6" borderId="0" xfId="0" applyFill="1" applyAlignment="1">
      <alignment horizontal="center"/>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xf>
    <xf numFmtId="164"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5" fontId="0" fillId="8" borderId="1" xfId="0" applyNumberFormat="1" applyFill="1" applyBorder="1" applyAlignment="1">
      <alignment horizontal="center" vertical="center"/>
    </xf>
    <xf numFmtId="0" fontId="15" fillId="8" borderId="1" xfId="0" applyFont="1" applyFill="1" applyBorder="1" applyAlignment="1">
      <alignment horizontal="center" vertical="center"/>
    </xf>
    <xf numFmtId="0" fontId="14" fillId="0" borderId="0" xfId="0" applyFont="1" applyAlignment="1">
      <alignment horizontal="right" vertical="center" wrapText="1"/>
    </xf>
    <xf numFmtId="0" fontId="2" fillId="3" borderId="1" xfId="0" applyFont="1" applyFill="1" applyBorder="1" applyAlignment="1">
      <alignment horizontal="center" vertical="center" wrapText="1"/>
    </xf>
    <xf numFmtId="0" fontId="16" fillId="0" borderId="0" xfId="0" applyFont="1" applyAlignment="1">
      <alignment horizontal="left" vertical="center"/>
    </xf>
    <xf numFmtId="0" fontId="17" fillId="0" borderId="0" xfId="0" applyFont="1" applyAlignment="1">
      <alignment horizontal="center" vertical="center"/>
    </xf>
    <xf numFmtId="0" fontId="17" fillId="0" borderId="0" xfId="0" applyFont="1" applyAlignment="1">
      <alignment vertical="center"/>
    </xf>
    <xf numFmtId="0" fontId="17" fillId="0" borderId="0" xfId="0" applyFont="1" applyAlignment="1">
      <alignment horizontal="center"/>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left" vertical="center" wrapText="1"/>
    </xf>
    <xf numFmtId="0" fontId="18" fillId="0" borderId="0" xfId="0" applyFont="1" applyAlignment="1">
      <alignment vertical="center"/>
    </xf>
    <xf numFmtId="166" fontId="17" fillId="7" borderId="1" xfId="0" applyNumberFormat="1" applyFont="1" applyFill="1" applyBorder="1" applyAlignment="1" applyProtection="1">
      <alignment horizontal="center" vertical="center"/>
      <protection locked="0"/>
    </xf>
    <xf numFmtId="0" fontId="19" fillId="6" borderId="0" xfId="0" applyFont="1" applyFill="1" applyAlignment="1">
      <alignment vertical="center"/>
    </xf>
    <xf numFmtId="0" fontId="16" fillId="6" borderId="1" xfId="0" applyFont="1" applyFill="1" applyBorder="1" applyAlignment="1">
      <alignment horizontal="center" vertical="center" wrapText="1"/>
    </xf>
    <xf numFmtId="0" fontId="17" fillId="0" borderId="4" xfId="0" applyFont="1" applyBorder="1" applyAlignment="1">
      <alignment vertical="center" wrapText="1"/>
    </xf>
    <xf numFmtId="0" fontId="17" fillId="0" borderId="1" xfId="0" applyFont="1" applyBorder="1" applyAlignment="1">
      <alignment horizontal="center" vertical="center" wrapText="1"/>
    </xf>
    <xf numFmtId="0" fontId="17" fillId="0" borderId="5" xfId="0" applyFont="1" applyBorder="1" applyAlignment="1">
      <alignment vertical="center" wrapText="1"/>
    </xf>
    <xf numFmtId="0" fontId="17" fillId="0" borderId="3" xfId="0" applyFont="1" applyBorder="1" applyAlignment="1">
      <alignment horizontal="center" vertical="center" wrapText="1"/>
    </xf>
    <xf numFmtId="0" fontId="20" fillId="3" borderId="3" xfId="0" applyFont="1" applyFill="1" applyBorder="1" applyAlignment="1">
      <alignment horizontal="center" vertical="center" wrapText="1"/>
    </xf>
    <xf numFmtId="0" fontId="20" fillId="3" borderId="3" xfId="0" applyFont="1" applyFill="1" applyBorder="1" applyAlignment="1">
      <alignment vertical="center" wrapText="1"/>
    </xf>
    <xf numFmtId="0" fontId="17" fillId="7" borderId="3" xfId="0" applyFont="1" applyFill="1" applyBorder="1" applyAlignment="1" applyProtection="1">
      <alignment horizontal="center" vertical="center"/>
      <protection locked="0"/>
    </xf>
    <xf numFmtId="167" fontId="17" fillId="7" borderId="1" xfId="0" applyNumberFormat="1" applyFont="1" applyFill="1" applyBorder="1" applyAlignment="1" applyProtection="1">
      <alignment horizontal="center" vertical="center"/>
      <protection locked="0"/>
    </xf>
    <xf numFmtId="0" fontId="20" fillId="3" borderId="1" xfId="0" applyFont="1" applyFill="1" applyBorder="1" applyAlignment="1">
      <alignment horizontal="center" vertical="center" wrapText="1"/>
    </xf>
    <xf numFmtId="0" fontId="20" fillId="3" borderId="1" xfId="0" applyFont="1" applyFill="1" applyBorder="1" applyAlignment="1">
      <alignment vertical="center" wrapText="1"/>
    </xf>
    <xf numFmtId="0" fontId="17" fillId="0" borderId="9" xfId="0" applyFont="1" applyBorder="1" applyAlignment="1">
      <alignment horizontal="center" vertical="center" wrapText="1"/>
    </xf>
    <xf numFmtId="0" fontId="17" fillId="7" borderId="4" xfId="0" applyFont="1" applyFill="1" applyBorder="1" applyAlignment="1" applyProtection="1">
      <alignment horizontal="center" vertical="center"/>
      <protection locked="0"/>
    </xf>
    <xf numFmtId="0" fontId="20" fillId="3" borderId="1" xfId="0" applyFont="1" applyFill="1" applyBorder="1" applyAlignment="1">
      <alignment horizontal="center" wrapText="1"/>
    </xf>
    <xf numFmtId="0" fontId="17" fillId="7" borderId="4" xfId="0" applyFont="1" applyFill="1" applyBorder="1" applyAlignment="1" applyProtection="1">
      <alignment horizontal="center" vertical="center" wrapText="1"/>
      <protection locked="0"/>
    </xf>
    <xf numFmtId="0" fontId="17" fillId="7" borderId="7" xfId="0" applyFont="1" applyFill="1" applyBorder="1" applyAlignment="1" applyProtection="1">
      <alignment horizontal="center" vertical="center" wrapText="1"/>
      <protection locked="0"/>
    </xf>
    <xf numFmtId="0" fontId="16" fillId="6" borderId="4" xfId="0" applyFont="1" applyFill="1" applyBorder="1" applyAlignment="1" applyProtection="1">
      <alignment horizontal="center" vertical="center"/>
      <protection locked="0"/>
    </xf>
    <xf numFmtId="0" fontId="16" fillId="6" borderId="5" xfId="0" applyFont="1" applyFill="1" applyBorder="1" applyAlignment="1" applyProtection="1">
      <alignment horizontal="center" vertical="center" wrapText="1"/>
      <protection locked="0"/>
    </xf>
    <xf numFmtId="0" fontId="17" fillId="7" borderId="1" xfId="0" applyFont="1" applyFill="1" applyBorder="1" applyAlignment="1" applyProtection="1">
      <alignment vertical="center" wrapText="1"/>
      <protection locked="0"/>
    </xf>
    <xf numFmtId="0" fontId="16" fillId="10" borderId="7" xfId="0" applyFont="1" applyFill="1" applyBorder="1" applyAlignment="1" applyProtection="1">
      <alignment horizontal="center" vertical="center" wrapText="1"/>
      <protection locked="0"/>
    </xf>
    <xf numFmtId="0" fontId="16" fillId="10" borderId="8" xfId="0" applyFont="1" applyFill="1" applyBorder="1" applyAlignment="1" applyProtection="1">
      <alignment horizontal="center" vertical="center" wrapText="1"/>
      <protection locked="0"/>
    </xf>
    <xf numFmtId="0" fontId="17" fillId="7" borderId="5" xfId="0" applyFont="1" applyFill="1" applyBorder="1" applyAlignment="1" applyProtection="1">
      <alignment horizontal="center" vertical="center"/>
      <protection locked="0"/>
    </xf>
    <xf numFmtId="0" fontId="19" fillId="6" borderId="1" xfId="0" applyFont="1" applyFill="1" applyBorder="1" applyAlignment="1">
      <alignment horizontal="right" vertical="center"/>
    </xf>
    <xf numFmtId="167" fontId="17" fillId="8" borderId="1" xfId="0" applyNumberFormat="1" applyFont="1" applyFill="1" applyBorder="1" applyAlignment="1">
      <alignment horizontal="center" vertical="center" wrapText="1"/>
    </xf>
    <xf numFmtId="167" fontId="17" fillId="8" borderId="1" xfId="0" applyNumberFormat="1" applyFont="1" applyFill="1" applyBorder="1" applyAlignment="1">
      <alignment horizontal="center" vertical="center"/>
    </xf>
    <xf numFmtId="0" fontId="19" fillId="6" borderId="1" xfId="0" applyFont="1" applyFill="1" applyBorder="1" applyAlignment="1">
      <alignment horizontal="right" vertical="center" wrapText="1"/>
    </xf>
    <xf numFmtId="168" fontId="17" fillId="8" borderId="1" xfId="0" applyNumberFormat="1" applyFont="1" applyFill="1" applyBorder="1" applyAlignment="1">
      <alignment horizontal="center" vertical="center" wrapText="1"/>
    </xf>
    <xf numFmtId="168" fontId="17" fillId="8" borderId="1" xfId="0" applyNumberFormat="1" applyFont="1" applyFill="1" applyBorder="1" applyAlignment="1">
      <alignment horizontal="center" vertical="center"/>
    </xf>
    <xf numFmtId="0" fontId="19" fillId="0" borderId="0" xfId="0" applyFont="1" applyAlignment="1">
      <alignment vertical="center"/>
    </xf>
    <xf numFmtId="0" fontId="14" fillId="0" borderId="0" xfId="0" applyFont="1" applyAlignment="1">
      <alignment horizontal="center" vertical="center" wrapText="1"/>
    </xf>
    <xf numFmtId="0" fontId="19" fillId="0" borderId="1" xfId="0" applyFont="1" applyBorder="1" applyAlignment="1">
      <alignment horizontal="center" vertical="center" wrapText="1"/>
    </xf>
    <xf numFmtId="0" fontId="14" fillId="3" borderId="1" xfId="0" applyFont="1" applyFill="1" applyBorder="1" applyAlignment="1">
      <alignment vertical="center"/>
    </xf>
    <xf numFmtId="0" fontId="14" fillId="3" borderId="1" xfId="0" applyFont="1" applyFill="1" applyBorder="1" applyAlignment="1">
      <alignment vertical="center" wrapText="1"/>
    </xf>
    <xf numFmtId="0" fontId="20" fillId="3" borderId="2" xfId="0" applyFont="1" applyFill="1" applyBorder="1" applyAlignment="1">
      <alignment horizontal="center" vertical="center" wrapText="1"/>
    </xf>
    <xf numFmtId="164" fontId="17" fillId="7" borderId="1" xfId="0" applyNumberFormat="1" applyFont="1" applyFill="1" applyBorder="1" applyAlignment="1" applyProtection="1">
      <alignment horizontal="center" vertical="center" wrapText="1"/>
      <protection locked="0"/>
    </xf>
    <xf numFmtId="164" fontId="17" fillId="8" borderId="1" xfId="0" applyNumberFormat="1" applyFont="1" applyFill="1" applyBorder="1" applyAlignment="1">
      <alignment horizontal="center" vertical="center" wrapText="1"/>
    </xf>
    <xf numFmtId="164" fontId="22" fillId="7" borderId="1" xfId="0" applyNumberFormat="1" applyFont="1" applyFill="1" applyBorder="1" applyAlignment="1" applyProtection="1">
      <alignment horizontal="center" vertical="center" wrapText="1"/>
      <protection locked="0"/>
    </xf>
    <xf numFmtId="164" fontId="17" fillId="7" borderId="4" xfId="0" applyNumberFormat="1" applyFont="1" applyFill="1" applyBorder="1" applyAlignment="1" applyProtection="1">
      <alignment horizontal="center" vertical="center" wrapText="1"/>
      <protection locked="0"/>
    </xf>
    <xf numFmtId="164" fontId="21" fillId="7" borderId="1" xfId="0" applyNumberFormat="1" applyFont="1" applyFill="1" applyBorder="1" applyAlignment="1" applyProtection="1">
      <alignment horizontal="center" vertical="center" wrapText="1"/>
      <protection locked="0"/>
    </xf>
    <xf numFmtId="164" fontId="21" fillId="8" borderId="1" xfId="0" applyNumberFormat="1" applyFont="1" applyFill="1" applyBorder="1" applyAlignment="1">
      <alignment horizontal="center" vertical="center" wrapText="1"/>
    </xf>
    <xf numFmtId="164" fontId="21" fillId="11" borderId="7" xfId="0" applyNumberFormat="1" applyFont="1" applyFill="1" applyBorder="1" applyAlignment="1" applyProtection="1">
      <alignment vertical="center" wrapText="1"/>
      <protection locked="0"/>
    </xf>
    <xf numFmtId="164" fontId="19" fillId="8" borderId="3" xfId="0" applyNumberFormat="1" applyFont="1" applyFill="1" applyBorder="1" applyAlignment="1">
      <alignment horizontal="center" vertical="center" wrapText="1"/>
    </xf>
    <xf numFmtId="164" fontId="19" fillId="8" borderId="5" xfId="0" applyNumberFormat="1" applyFont="1" applyFill="1" applyBorder="1" applyAlignment="1">
      <alignment horizontal="center" vertical="center" wrapText="1"/>
    </xf>
    <xf numFmtId="166" fontId="19" fillId="8" borderId="1" xfId="0" applyNumberFormat="1" applyFont="1" applyFill="1" applyBorder="1" applyAlignment="1">
      <alignment horizontal="center" vertical="center" wrapText="1"/>
    </xf>
    <xf numFmtId="0" fontId="21" fillId="6" borderId="0" xfId="0" applyFont="1" applyFill="1" applyAlignment="1">
      <alignment horizontal="left" vertical="center"/>
    </xf>
    <xf numFmtId="0" fontId="21" fillId="6" borderId="0" xfId="0" applyFont="1" applyFill="1" applyAlignment="1">
      <alignment horizontal="center" vertical="center"/>
    </xf>
    <xf numFmtId="0" fontId="24" fillId="0" borderId="0" xfId="0" applyFont="1" applyAlignment="1">
      <alignment vertical="center"/>
    </xf>
    <xf numFmtId="0" fontId="13" fillId="0" borderId="0" xfId="0" applyFont="1" applyAlignment="1">
      <alignment vertical="center" wrapText="1"/>
    </xf>
    <xf numFmtId="0" fontId="25" fillId="0" borderId="0" xfId="0" applyFont="1"/>
    <xf numFmtId="0" fontId="26" fillId="0" borderId="0" xfId="0" applyFont="1" applyAlignment="1">
      <alignment vertical="center"/>
    </xf>
    <xf numFmtId="0" fontId="0" fillId="7" borderId="3" xfId="0" applyFill="1" applyBorder="1" applyAlignment="1" applyProtection="1">
      <alignment horizontal="center" vertical="center" wrapText="1"/>
      <protection locked="0"/>
    </xf>
    <xf numFmtId="0" fontId="6" fillId="3" borderId="2" xfId="0" applyFont="1" applyFill="1" applyBorder="1" applyAlignment="1">
      <alignment horizontal="center" vertical="center"/>
    </xf>
    <xf numFmtId="0" fontId="12" fillId="0" borderId="0" xfId="0" applyFont="1" applyAlignment="1">
      <alignment horizontal="center"/>
    </xf>
    <xf numFmtId="0" fontId="0" fillId="7" borderId="1" xfId="0" applyFill="1" applyBorder="1" applyAlignment="1" applyProtection="1">
      <alignment vertical="center" wrapText="1"/>
      <protection locked="0"/>
    </xf>
    <xf numFmtId="0" fontId="17" fillId="0" borderId="1" xfId="0" applyFont="1" applyBorder="1" applyAlignment="1">
      <alignment horizontal="center" wrapText="1"/>
    </xf>
    <xf numFmtId="0" fontId="17" fillId="0" borderId="3" xfId="0" applyFont="1" applyBorder="1" applyAlignment="1">
      <alignment horizontal="center" wrapText="1"/>
    </xf>
    <xf numFmtId="3" fontId="17" fillId="7" borderId="1" xfId="0" applyNumberFormat="1" applyFont="1" applyFill="1" applyBorder="1" applyAlignment="1" applyProtection="1">
      <alignment horizontal="center" vertical="center"/>
      <protection locked="0"/>
    </xf>
    <xf numFmtId="0" fontId="17" fillId="0" borderId="0" xfId="0" applyFont="1" applyAlignment="1">
      <alignment horizontal="center" vertical="center" wrapText="1"/>
    </xf>
    <xf numFmtId="3" fontId="17" fillId="7" borderId="4" xfId="0" applyNumberFormat="1" applyFont="1" applyFill="1" applyBorder="1" applyAlignment="1" applyProtection="1">
      <alignment horizontal="center" vertical="center"/>
      <protection locked="0"/>
    </xf>
    <xf numFmtId="0" fontId="20" fillId="3" borderId="4" xfId="0" applyFont="1" applyFill="1" applyBorder="1" applyAlignment="1">
      <alignment horizontal="center" vertical="center" wrapText="1"/>
    </xf>
    <xf numFmtId="0" fontId="20" fillId="3" borderId="7" xfId="0" applyFont="1" applyFill="1" applyBorder="1" applyAlignment="1">
      <alignment vertical="center" wrapText="1"/>
    </xf>
    <xf numFmtId="0" fontId="17" fillId="7" borderId="5" xfId="0" applyFont="1" applyFill="1" applyBorder="1" applyAlignment="1" applyProtection="1">
      <alignment horizontal="center" vertical="center" wrapText="1"/>
      <protection locked="0"/>
    </xf>
    <xf numFmtId="0" fontId="17" fillId="7" borderId="12" xfId="0" applyFont="1" applyFill="1" applyBorder="1" applyAlignment="1" applyProtection="1">
      <alignment horizontal="center" vertical="center" wrapText="1"/>
      <protection locked="0"/>
    </xf>
    <xf numFmtId="167" fontId="17" fillId="7" borderId="4" xfId="0" applyNumberFormat="1" applyFont="1" applyFill="1" applyBorder="1" applyAlignment="1" applyProtection="1">
      <alignment horizontal="center" vertical="center"/>
      <protection locked="0"/>
    </xf>
    <xf numFmtId="167" fontId="17" fillId="7" borderId="7" xfId="0" applyNumberFormat="1" applyFont="1" applyFill="1" applyBorder="1" applyAlignment="1" applyProtection="1">
      <alignment horizontal="center" vertical="center"/>
      <protection locked="0"/>
    </xf>
    <xf numFmtId="0" fontId="16" fillId="6" borderId="1" xfId="0" applyFont="1" applyFill="1" applyBorder="1" applyAlignment="1" applyProtection="1">
      <alignment horizontal="center" vertical="center"/>
      <protection locked="0"/>
    </xf>
    <xf numFmtId="0" fontId="19" fillId="6" borderId="16" xfId="0" applyFont="1" applyFill="1" applyBorder="1" applyAlignment="1">
      <alignment horizontal="right" vertical="center"/>
    </xf>
    <xf numFmtId="167" fontId="17" fillId="8" borderId="17" xfId="0" applyNumberFormat="1" applyFont="1" applyFill="1" applyBorder="1" applyAlignment="1">
      <alignment horizontal="center" vertical="center" wrapText="1"/>
    </xf>
    <xf numFmtId="167" fontId="17" fillId="8" borderId="17" xfId="0" applyNumberFormat="1" applyFont="1" applyFill="1" applyBorder="1" applyAlignment="1">
      <alignment horizontal="center" vertical="center"/>
    </xf>
    <xf numFmtId="0" fontId="19" fillId="6" borderId="16" xfId="0" applyFont="1" applyFill="1" applyBorder="1" applyAlignment="1">
      <alignment horizontal="right" vertical="center" wrapText="1"/>
    </xf>
    <xf numFmtId="168" fontId="17" fillId="8" borderId="19" xfId="0" applyNumberFormat="1" applyFont="1" applyFill="1" applyBorder="1" applyAlignment="1">
      <alignment horizontal="center" vertical="center" wrapText="1"/>
    </xf>
    <xf numFmtId="168" fontId="17" fillId="8" borderId="19" xfId="0" applyNumberFormat="1" applyFont="1" applyFill="1" applyBorder="1" applyAlignment="1">
      <alignment horizontal="center" vertical="center"/>
    </xf>
    <xf numFmtId="164" fontId="21" fillId="7" borderId="1" xfId="0" applyNumberFormat="1" applyFont="1" applyFill="1" applyBorder="1" applyAlignment="1" applyProtection="1">
      <alignment vertical="center" wrapText="1"/>
      <protection locked="0"/>
    </xf>
    <xf numFmtId="164" fontId="13" fillId="7" borderId="1" xfId="0" applyNumberFormat="1" applyFont="1" applyFill="1" applyBorder="1" applyAlignment="1" applyProtection="1">
      <alignment vertical="center" wrapText="1"/>
      <protection locked="0"/>
    </xf>
    <xf numFmtId="164" fontId="23" fillId="7" borderId="1" xfId="0" applyNumberFormat="1" applyFont="1" applyFill="1" applyBorder="1" applyAlignment="1" applyProtection="1">
      <alignment horizontal="center" vertical="center" wrapText="1"/>
      <protection locked="0"/>
    </xf>
    <xf numFmtId="164" fontId="19" fillId="8" borderId="1" xfId="0" applyNumberFormat="1" applyFont="1" applyFill="1" applyBorder="1" applyAlignment="1">
      <alignment horizontal="center" vertical="center" wrapText="1"/>
    </xf>
    <xf numFmtId="164" fontId="19" fillId="8" borderId="4" xfId="0" applyNumberFormat="1" applyFont="1" applyFill="1" applyBorder="1" applyAlignment="1">
      <alignment horizontal="center" vertical="center" wrapText="1"/>
    </xf>
    <xf numFmtId="0" fontId="19" fillId="6" borderId="5" xfId="0" applyFont="1" applyFill="1" applyBorder="1" applyAlignment="1">
      <alignment horizontal="left" vertical="center" wrapText="1"/>
    </xf>
    <xf numFmtId="0" fontId="2" fillId="0" borderId="0" xfId="0" applyFont="1" applyAlignment="1">
      <alignment vertical="center"/>
    </xf>
    <xf numFmtId="0" fontId="0" fillId="13" borderId="1" xfId="0" applyFill="1" applyBorder="1" applyAlignment="1" applyProtection="1">
      <alignment vertical="center" wrapText="1"/>
      <protection locked="0"/>
    </xf>
    <xf numFmtId="0" fontId="0" fillId="6" borderId="0" xfId="0" applyFill="1" applyAlignment="1">
      <alignment vertical="center" wrapText="1"/>
    </xf>
    <xf numFmtId="0" fontId="2" fillId="6" borderId="0" xfId="0" applyFont="1" applyFill="1" applyAlignment="1">
      <alignment vertical="center" wrapText="1"/>
    </xf>
    <xf numFmtId="0" fontId="0" fillId="13" borderId="1" xfId="0" applyFill="1" applyBorder="1" applyAlignment="1" applyProtection="1">
      <alignment horizontal="left" vertical="center" wrapText="1"/>
      <protection locked="0"/>
    </xf>
    <xf numFmtId="0" fontId="6" fillId="6" borderId="0" xfId="0" applyFont="1" applyFill="1" applyAlignment="1">
      <alignment horizontal="right"/>
    </xf>
    <xf numFmtId="0" fontId="6" fillId="6" borderId="0" xfId="0" applyFont="1" applyFill="1" applyAlignment="1">
      <alignment horizontal="left" vertical="center"/>
    </xf>
    <xf numFmtId="0" fontId="15" fillId="8" borderId="3" xfId="0" applyFont="1" applyFill="1" applyBorder="1" applyAlignment="1">
      <alignment horizontal="center" vertical="center"/>
    </xf>
    <xf numFmtId="0" fontId="16" fillId="0" borderId="0" xfId="0" applyFont="1" applyAlignment="1">
      <alignment vertical="center" wrapText="1"/>
    </xf>
    <xf numFmtId="0" fontId="16" fillId="0" borderId="0" xfId="0" applyFont="1" applyAlignment="1">
      <alignment horizontal="center" vertical="center" wrapText="1"/>
    </xf>
    <xf numFmtId="0" fontId="17" fillId="0" borderId="0" xfId="0" applyFont="1" applyAlignment="1">
      <alignment horizontal="center" wrapText="1"/>
    </xf>
    <xf numFmtId="0" fontId="17" fillId="13" borderId="7" xfId="0" applyFont="1" applyFill="1" applyBorder="1" applyAlignment="1" applyProtection="1">
      <alignment horizontal="center" vertical="center" wrapText="1"/>
      <protection locked="0"/>
    </xf>
    <xf numFmtId="167" fontId="20" fillId="13" borderId="3" xfId="0" applyNumberFormat="1" applyFont="1" applyFill="1" applyBorder="1" applyAlignment="1" applyProtection="1">
      <alignment horizontal="center" vertical="center" wrapText="1"/>
      <protection locked="0"/>
    </xf>
    <xf numFmtId="167" fontId="17" fillId="13" borderId="1" xfId="0" applyNumberFormat="1" applyFont="1" applyFill="1" applyBorder="1" applyAlignment="1" applyProtection="1">
      <alignment horizontal="center" vertical="center"/>
      <protection locked="0"/>
    </xf>
    <xf numFmtId="0" fontId="20" fillId="13" borderId="1" xfId="0" applyFont="1" applyFill="1" applyBorder="1" applyAlignment="1" applyProtection="1">
      <alignment vertical="center" wrapText="1"/>
      <protection locked="0"/>
    </xf>
    <xf numFmtId="167" fontId="20" fillId="13" borderId="1" xfId="0" applyNumberFormat="1" applyFont="1" applyFill="1" applyBorder="1" applyAlignment="1" applyProtection="1">
      <alignment horizontal="center" vertical="center" wrapText="1"/>
      <protection locked="0"/>
    </xf>
    <xf numFmtId="0" fontId="17" fillId="13" borderId="4" xfId="0" applyFont="1" applyFill="1" applyBorder="1" applyAlignment="1" applyProtection="1">
      <alignment horizontal="center" vertical="center"/>
      <protection locked="0"/>
    </xf>
    <xf numFmtId="0" fontId="20" fillId="13" borderId="3" xfId="0" applyFont="1" applyFill="1" applyBorder="1" applyAlignment="1" applyProtection="1">
      <alignment vertical="center" wrapText="1"/>
      <protection locked="0"/>
    </xf>
    <xf numFmtId="0" fontId="17" fillId="13" borderId="5" xfId="0" applyFont="1" applyFill="1" applyBorder="1" applyAlignment="1" applyProtection="1">
      <alignment horizontal="center" vertical="center"/>
      <protection locked="0"/>
    </xf>
    <xf numFmtId="167" fontId="17" fillId="13" borderId="3" xfId="0" applyNumberFormat="1" applyFont="1" applyFill="1" applyBorder="1" applyAlignment="1" applyProtection="1">
      <alignment horizontal="center" vertical="center"/>
      <protection locked="0"/>
    </xf>
    <xf numFmtId="0" fontId="17" fillId="13" borderId="3" xfId="0" applyFont="1" applyFill="1" applyBorder="1" applyAlignment="1" applyProtection="1">
      <alignment horizontal="center" vertical="center"/>
      <protection locked="0"/>
    </xf>
    <xf numFmtId="0" fontId="16" fillId="6" borderId="1" xfId="0" applyFont="1" applyFill="1" applyBorder="1" applyAlignment="1" applyProtection="1">
      <alignment horizontal="center" vertical="center" wrapText="1"/>
      <protection locked="0"/>
    </xf>
    <xf numFmtId="0" fontId="16" fillId="6" borderId="4" xfId="0" applyFont="1" applyFill="1" applyBorder="1" applyAlignment="1" applyProtection="1">
      <alignment horizontal="center" vertical="center" wrapText="1"/>
      <protection locked="0"/>
    </xf>
    <xf numFmtId="0" fontId="17" fillId="13" borderId="2" xfId="0" applyFont="1" applyFill="1" applyBorder="1" applyAlignment="1" applyProtection="1">
      <alignment vertical="center" wrapText="1"/>
      <protection locked="0"/>
    </xf>
    <xf numFmtId="0" fontId="17" fillId="13" borderId="21" xfId="0" applyFont="1" applyFill="1" applyBorder="1" applyAlignment="1" applyProtection="1">
      <alignment vertical="center" wrapText="1"/>
      <protection locked="0"/>
    </xf>
    <xf numFmtId="0" fontId="17" fillId="13" borderId="1" xfId="0" applyFont="1" applyFill="1" applyBorder="1" applyAlignment="1" applyProtection="1">
      <alignment vertical="center" wrapText="1"/>
      <protection locked="0"/>
    </xf>
    <xf numFmtId="0" fontId="17" fillId="13" borderId="4" xfId="0" applyFont="1" applyFill="1" applyBorder="1" applyAlignment="1" applyProtection="1">
      <alignment vertical="center" wrapText="1"/>
      <protection locked="0"/>
    </xf>
    <xf numFmtId="167" fontId="17" fillId="8" borderId="2" xfId="0" applyNumberFormat="1" applyFont="1" applyFill="1" applyBorder="1" applyAlignment="1">
      <alignment horizontal="center" vertical="center" wrapText="1"/>
    </xf>
    <xf numFmtId="167" fontId="17" fillId="8" borderId="23" xfId="0" applyNumberFormat="1" applyFont="1" applyFill="1" applyBorder="1" applyAlignment="1">
      <alignment horizontal="center" vertical="center"/>
    </xf>
    <xf numFmtId="0" fontId="19" fillId="6" borderId="24" xfId="0" applyFont="1" applyFill="1" applyBorder="1" applyAlignment="1">
      <alignment horizontal="right" vertical="center" wrapText="1"/>
    </xf>
    <xf numFmtId="168" fontId="17" fillId="8" borderId="25" xfId="0" applyNumberFormat="1" applyFont="1" applyFill="1" applyBorder="1" applyAlignment="1">
      <alignment horizontal="center" vertical="center" wrapText="1"/>
    </xf>
    <xf numFmtId="0" fontId="27" fillId="0" borderId="0" xfId="0" applyFont="1" applyAlignment="1">
      <alignment horizontal="left" vertical="center"/>
    </xf>
    <xf numFmtId="164" fontId="21" fillId="13" borderId="1" xfId="0" applyNumberFormat="1" applyFont="1" applyFill="1" applyBorder="1" applyAlignment="1" applyProtection="1">
      <alignment vertical="center" wrapText="1"/>
      <protection locked="0"/>
    </xf>
    <xf numFmtId="164" fontId="13" fillId="13" borderId="1" xfId="0" applyNumberFormat="1" applyFont="1" applyFill="1" applyBorder="1" applyAlignment="1" applyProtection="1">
      <alignment vertical="center" wrapText="1"/>
      <protection locked="0"/>
    </xf>
    <xf numFmtId="164" fontId="21" fillId="13" borderId="1" xfId="0" applyNumberFormat="1" applyFont="1" applyFill="1" applyBorder="1" applyAlignment="1" applyProtection="1">
      <alignment horizontal="center" vertical="center" wrapText="1"/>
      <protection locked="0"/>
    </xf>
    <xf numFmtId="164" fontId="23" fillId="13" borderId="4" xfId="0" applyNumberFormat="1" applyFont="1" applyFill="1" applyBorder="1" applyAlignment="1" applyProtection="1">
      <alignment horizontal="center" vertical="center" wrapText="1"/>
      <protection locked="0"/>
    </xf>
    <xf numFmtId="164" fontId="23" fillId="13" borderId="1" xfId="0" applyNumberFormat="1" applyFont="1" applyFill="1" applyBorder="1" applyAlignment="1" applyProtection="1">
      <alignment horizontal="center" vertical="center" wrapText="1"/>
      <protection locked="0"/>
    </xf>
    <xf numFmtId="164" fontId="23" fillId="13" borderId="1" xfId="0" applyNumberFormat="1" applyFont="1" applyFill="1" applyBorder="1" applyAlignment="1" applyProtection="1">
      <alignment vertical="center" wrapText="1"/>
      <protection locked="0"/>
    </xf>
    <xf numFmtId="164" fontId="21" fillId="13" borderId="4" xfId="0" applyNumberFormat="1" applyFont="1" applyFill="1" applyBorder="1" applyAlignment="1" applyProtection="1">
      <alignment horizontal="center" vertical="center" wrapText="1"/>
      <protection locked="0"/>
    </xf>
    <xf numFmtId="166" fontId="19" fillId="8" borderId="1" xfId="0" applyNumberFormat="1" applyFont="1" applyFill="1" applyBorder="1" applyAlignment="1">
      <alignment vertical="center" wrapText="1"/>
    </xf>
    <xf numFmtId="0" fontId="19" fillId="6" borderId="12" xfId="0" applyFont="1" applyFill="1" applyBorder="1" applyAlignment="1">
      <alignment horizontal="left" vertical="center" wrapText="1"/>
    </xf>
    <xf numFmtId="0" fontId="0" fillId="0" borderId="1" xfId="0" applyBorder="1"/>
    <xf numFmtId="0" fontId="2" fillId="0" borderId="1" xfId="0" applyFont="1" applyBorder="1" applyAlignment="1">
      <alignment horizontal="left" vertical="center" wrapText="1"/>
    </xf>
    <xf numFmtId="0" fontId="2" fillId="0" borderId="1" xfId="0" applyFont="1" applyBorder="1" applyAlignment="1">
      <alignment wrapText="1"/>
    </xf>
    <xf numFmtId="170" fontId="29" fillId="14" borderId="30" xfId="0" applyNumberFormat="1" applyFont="1" applyFill="1" applyBorder="1" applyAlignment="1" applyProtection="1">
      <alignment horizontal="center" vertical="center" wrapText="1"/>
      <protection locked="0"/>
    </xf>
    <xf numFmtId="170" fontId="30" fillId="14" borderId="27" xfId="0" applyNumberFormat="1" applyFont="1" applyFill="1" applyBorder="1" applyAlignment="1" applyProtection="1">
      <alignment horizontal="center" vertical="center" wrapText="1"/>
      <protection locked="0"/>
    </xf>
    <xf numFmtId="170" fontId="30" fillId="14" borderId="30" xfId="0" applyNumberFormat="1" applyFont="1" applyFill="1" applyBorder="1" applyAlignment="1" applyProtection="1">
      <alignment horizontal="center" vertical="center" wrapText="1"/>
      <protection locked="0"/>
    </xf>
    <xf numFmtId="170" fontId="29" fillId="14" borderId="30" xfId="0" applyNumberFormat="1" applyFont="1" applyFill="1" applyBorder="1" applyAlignment="1" applyProtection="1">
      <alignment vertical="center" wrapText="1"/>
      <protection locked="0"/>
    </xf>
    <xf numFmtId="170" fontId="30" fillId="14" borderId="30" xfId="0" applyNumberFormat="1" applyFont="1" applyFill="1" applyBorder="1" applyAlignment="1" applyProtection="1">
      <alignment vertical="center" wrapText="1"/>
      <protection locked="0"/>
    </xf>
    <xf numFmtId="170" fontId="29" fillId="14" borderId="27" xfId="0" applyNumberFormat="1" applyFont="1" applyFill="1" applyBorder="1" applyAlignment="1" applyProtection="1">
      <alignment horizontal="center" vertical="center" wrapText="1"/>
      <protection locked="0"/>
    </xf>
    <xf numFmtId="170" fontId="28" fillId="14" borderId="30" xfId="0" applyNumberFormat="1" applyFont="1" applyFill="1" applyBorder="1" applyAlignment="1" applyProtection="1">
      <alignment horizontal="center" vertical="center" wrapText="1"/>
      <protection locked="0"/>
    </xf>
    <xf numFmtId="0" fontId="19" fillId="6" borderId="5" xfId="0" applyFont="1" applyFill="1" applyBorder="1" applyAlignment="1">
      <alignment horizontal="left" vertical="center" wrapText="1"/>
    </xf>
    <xf numFmtId="0" fontId="21" fillId="0" borderId="15"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4" xfId="0" applyFont="1" applyBorder="1" applyAlignment="1">
      <alignment vertical="center" wrapText="1"/>
    </xf>
    <xf numFmtId="0" fontId="20" fillId="3" borderId="1" xfId="0" applyFont="1" applyFill="1" applyBorder="1" applyAlignment="1">
      <alignment horizontal="right" vertical="center" wrapText="1"/>
    </xf>
    <xf numFmtId="164" fontId="23" fillId="11" borderId="1" xfId="0" applyNumberFormat="1" applyFont="1" applyFill="1" applyBorder="1" applyAlignment="1" applyProtection="1">
      <alignment horizontal="center" vertical="center" wrapText="1"/>
      <protection locked="0"/>
    </xf>
    <xf numFmtId="164" fontId="21" fillId="11" borderId="1" xfId="0" applyNumberFormat="1" applyFont="1" applyFill="1" applyBorder="1" applyAlignment="1" applyProtection="1">
      <alignment horizontal="center" vertical="center" wrapText="1"/>
      <protection locked="0"/>
    </xf>
    <xf numFmtId="0" fontId="14" fillId="3" borderId="1" xfId="0" applyFont="1" applyFill="1" applyBorder="1" applyAlignment="1">
      <alignment horizontal="right" vertical="center" wrapText="1"/>
    </xf>
    <xf numFmtId="164" fontId="19" fillId="8" borderId="1" xfId="0" applyNumberFormat="1" applyFont="1" applyFill="1" applyBorder="1" applyAlignment="1">
      <alignment horizontal="center" vertical="center" wrapText="1"/>
    </xf>
    <xf numFmtId="166" fontId="19" fillId="8" borderId="1" xfId="0" applyNumberFormat="1" applyFont="1" applyFill="1" applyBorder="1" applyAlignment="1">
      <alignment horizontal="center" vertical="center" wrapText="1"/>
    </xf>
    <xf numFmtId="0" fontId="14" fillId="0" borderId="18" xfId="0" applyFont="1" applyBorder="1" applyAlignment="1">
      <alignment horizontal="center" vertical="center" wrapText="1"/>
    </xf>
    <xf numFmtId="0" fontId="14" fillId="0" borderId="20" xfId="0" applyFont="1" applyBorder="1" applyAlignment="1">
      <alignment horizontal="center" vertical="center" wrapText="1"/>
    </xf>
    <xf numFmtId="0" fontId="24" fillId="0" borderId="0" xfId="0" applyFont="1" applyAlignment="1">
      <alignment horizontal="left" vertical="center"/>
    </xf>
    <xf numFmtId="0" fontId="14" fillId="5" borderId="7" xfId="0" applyFont="1" applyFill="1" applyBorder="1" applyAlignment="1">
      <alignment horizontal="left" vertical="center" wrapText="1"/>
    </xf>
    <xf numFmtId="0" fontId="19" fillId="0" borderId="1" xfId="0" applyFont="1" applyBorder="1" applyAlignment="1">
      <alignment horizontal="center" vertical="center" wrapText="1"/>
    </xf>
    <xf numFmtId="0" fontId="19" fillId="0" borderId="8" xfId="0" applyFont="1" applyBorder="1" applyAlignment="1">
      <alignment horizontal="center" vertical="center" wrapText="1"/>
    </xf>
    <xf numFmtId="0" fontId="14" fillId="3" borderId="1" xfId="0" applyFont="1" applyFill="1" applyBorder="1" applyAlignment="1">
      <alignment horizontal="center" vertical="center" wrapText="1"/>
    </xf>
    <xf numFmtId="0" fontId="19" fillId="0" borderId="7" xfId="0" applyFont="1" applyBorder="1" applyAlignment="1">
      <alignment horizontal="center" vertical="center" wrapText="1"/>
    </xf>
    <xf numFmtId="0" fontId="17" fillId="7" borderId="1" xfId="0" applyFont="1" applyFill="1" applyBorder="1" applyAlignment="1" applyProtection="1">
      <alignment horizontal="center" vertical="center" wrapText="1"/>
      <protection locked="0"/>
    </xf>
    <xf numFmtId="0" fontId="17" fillId="0" borderId="9" xfId="0" applyFont="1" applyBorder="1" applyAlignment="1">
      <alignment horizontal="center" vertical="center" wrapText="1"/>
    </xf>
    <xf numFmtId="0" fontId="6" fillId="5" borderId="1" xfId="0" applyFont="1" applyFill="1" applyBorder="1" applyAlignment="1">
      <alignment horizontal="left" vertical="center" wrapText="1"/>
    </xf>
    <xf numFmtId="0" fontId="16" fillId="10" borderId="1" xfId="0" applyFont="1" applyFill="1" applyBorder="1" applyAlignment="1" applyProtection="1">
      <alignment horizontal="center" vertical="center" wrapText="1"/>
      <protection locked="0"/>
    </xf>
    <xf numFmtId="0" fontId="16" fillId="10" borderId="7" xfId="0" applyFont="1" applyFill="1" applyBorder="1" applyAlignment="1" applyProtection="1">
      <alignment horizontal="center" vertical="center" wrapText="1"/>
      <protection locked="0"/>
    </xf>
    <xf numFmtId="0" fontId="17" fillId="0" borderId="9" xfId="0" applyFont="1" applyBorder="1" applyAlignment="1">
      <alignment horizontal="left" vertical="center" wrapText="1"/>
    </xf>
    <xf numFmtId="0" fontId="17" fillId="0" borderId="14" xfId="0" applyFont="1" applyBorder="1" applyAlignment="1">
      <alignment horizontal="center" vertical="center"/>
    </xf>
    <xf numFmtId="0" fontId="16" fillId="6" borderId="4"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6" fillId="6" borderId="3" xfId="0" applyFont="1" applyFill="1" applyBorder="1" applyAlignment="1">
      <alignment horizontal="center" vertical="center" wrapText="1"/>
    </xf>
    <xf numFmtId="0" fontId="14" fillId="5" borderId="1" xfId="0" applyFont="1" applyFill="1" applyBorder="1" applyAlignment="1">
      <alignment horizontal="left" vertical="center"/>
    </xf>
    <xf numFmtId="0" fontId="14" fillId="5" borderId="13" xfId="0" applyFont="1" applyFill="1" applyBorder="1" applyAlignment="1">
      <alignment horizontal="right" vertical="center"/>
    </xf>
    <xf numFmtId="0" fontId="17" fillId="0" borderId="1" xfId="0" applyFont="1" applyBorder="1" applyAlignment="1">
      <alignment horizontal="center" vertical="center" wrapText="1"/>
    </xf>
    <xf numFmtId="0" fontId="6" fillId="5" borderId="10" xfId="0" applyFont="1" applyFill="1" applyBorder="1" applyAlignment="1">
      <alignment horizontal="left" vertical="center" wrapText="1"/>
    </xf>
    <xf numFmtId="0" fontId="2" fillId="3" borderId="1" xfId="0" applyFont="1" applyFill="1" applyBorder="1" applyAlignment="1">
      <alignment horizontal="center" vertical="center"/>
    </xf>
    <xf numFmtId="0" fontId="0" fillId="7" borderId="1" xfId="0" applyFill="1" applyBorder="1" applyAlignment="1" applyProtection="1">
      <alignment horizontal="left" vertical="center" wrapText="1"/>
      <protection locked="0"/>
    </xf>
    <xf numFmtId="0" fontId="0" fillId="7" borderId="1" xfId="0" applyFill="1" applyBorder="1" applyAlignment="1" applyProtection="1">
      <alignment horizontal="left" vertical="center"/>
      <protection locked="0"/>
    </xf>
    <xf numFmtId="0" fontId="0" fillId="7" borderId="1" xfId="0" applyFill="1" applyBorder="1" applyAlignment="1" applyProtection="1">
      <alignment horizontal="left" vertical="top"/>
      <protection locked="0"/>
    </xf>
    <xf numFmtId="0" fontId="6" fillId="5" borderId="11" xfId="0" applyFont="1" applyFill="1" applyBorder="1" applyAlignment="1">
      <alignment horizontal="left" vertical="center" wrapText="1"/>
    </xf>
    <xf numFmtId="0" fontId="28" fillId="14" borderId="27" xfId="0" applyFont="1" applyFill="1" applyBorder="1" applyAlignment="1" applyProtection="1">
      <alignment horizontal="left" vertical="center" wrapText="1"/>
      <protection locked="0"/>
    </xf>
    <xf numFmtId="0" fontId="1" fillId="0" borderId="28" xfId="0" applyFont="1" applyBorder="1" applyAlignment="1" applyProtection="1">
      <alignment wrapText="1"/>
      <protection locked="0"/>
    </xf>
    <xf numFmtId="0" fontId="1" fillId="0" borderId="29" xfId="0" applyFont="1" applyBorder="1" applyAlignment="1" applyProtection="1">
      <alignment wrapText="1"/>
      <protection locked="0"/>
    </xf>
    <xf numFmtId="0" fontId="6" fillId="5" borderId="9" xfId="0" applyFont="1" applyFill="1" applyBorder="1" applyAlignment="1">
      <alignment horizontal="left" vertical="center" wrapText="1"/>
    </xf>
    <xf numFmtId="0" fontId="7" fillId="3" borderId="1" xfId="0" applyFont="1" applyFill="1" applyBorder="1" applyAlignment="1">
      <alignment horizontal="right" vertical="center" wrapText="1"/>
    </xf>
    <xf numFmtId="0" fontId="7" fillId="3" borderId="2" xfId="0" applyFont="1" applyFill="1" applyBorder="1" applyAlignment="1">
      <alignment horizontal="center" vertical="center" wrapText="1"/>
    </xf>
    <xf numFmtId="0" fontId="14" fillId="3" borderId="3" xfId="0" applyFont="1" applyFill="1" applyBorder="1" applyAlignment="1">
      <alignment horizontal="right" vertical="center" wrapText="1"/>
    </xf>
    <xf numFmtId="0" fontId="0" fillId="7" borderId="1" xfId="0" applyFill="1" applyBorder="1" applyAlignment="1" applyProtection="1">
      <alignment horizontal="center" vertical="center" wrapText="1"/>
      <protection locked="0"/>
    </xf>
    <xf numFmtId="165" fontId="0" fillId="3" borderId="1" xfId="0" applyNumberFormat="1" applyFill="1" applyBorder="1" applyAlignment="1">
      <alignment horizontal="center" vertical="center"/>
    </xf>
    <xf numFmtId="0" fontId="7" fillId="3" borderId="1" xfId="0" applyFont="1" applyFill="1" applyBorder="1" applyAlignment="1">
      <alignment horizontal="right" vertical="center"/>
    </xf>
    <xf numFmtId="0" fontId="2" fillId="0" borderId="1" xfId="0" applyFont="1" applyBorder="1" applyAlignment="1">
      <alignment horizontal="left"/>
    </xf>
    <xf numFmtId="3" fontId="0" fillId="7" borderId="1" xfId="0" applyNumberFormat="1" applyFill="1" applyBorder="1" applyAlignment="1" applyProtection="1">
      <alignment horizontal="left" vertical="center"/>
      <protection locked="0"/>
    </xf>
    <xf numFmtId="0" fontId="6" fillId="5" borderId="1" xfId="0" applyFont="1" applyFill="1" applyBorder="1" applyAlignment="1">
      <alignment horizontal="left" vertical="center"/>
    </xf>
    <xf numFmtId="169" fontId="0" fillId="7" borderId="1" xfId="0" applyNumberFormat="1" applyFill="1" applyBorder="1" applyAlignment="1" applyProtection="1">
      <alignment horizontal="left" vertical="center"/>
      <protection locked="0"/>
    </xf>
    <xf numFmtId="0" fontId="6" fillId="5" borderId="1" xfId="0" applyFont="1" applyFill="1" applyBorder="1" applyAlignment="1">
      <alignment horizontal="left"/>
    </xf>
    <xf numFmtId="0" fontId="2" fillId="0" borderId="1" xfId="0" applyFont="1" applyBorder="1" applyAlignment="1">
      <alignment horizontal="left" vertical="center"/>
    </xf>
    <xf numFmtId="0" fontId="2" fillId="0" borderId="3" xfId="0" applyFont="1" applyBorder="1" applyAlignment="1">
      <alignment horizontal="left" vertical="center"/>
    </xf>
    <xf numFmtId="0" fontId="0" fillId="0" borderId="2"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left" vertical="top" wrapText="1"/>
    </xf>
    <xf numFmtId="0" fontId="8" fillId="0" borderId="0" xfId="1" applyAlignment="1">
      <alignment horizontal="left" vertical="top"/>
    </xf>
    <xf numFmtId="0" fontId="8" fillId="0" borderId="0" xfId="1" applyAlignment="1">
      <alignment horizontal="left" vertical="top" wrapText="1"/>
    </xf>
    <xf numFmtId="0" fontId="11" fillId="4" borderId="4" xfId="0" applyFont="1" applyFill="1" applyBorder="1" applyAlignment="1">
      <alignment horizontal="left" vertical="center" wrapText="1"/>
    </xf>
    <xf numFmtId="0" fontId="0" fillId="4" borderId="3" xfId="0" applyFill="1" applyBorder="1" applyAlignment="1" applyProtection="1">
      <alignment horizontal="left" vertical="top" wrapText="1"/>
      <protection locked="0"/>
    </xf>
    <xf numFmtId="0" fontId="11" fillId="4" borderId="1" xfId="0" applyFont="1" applyFill="1" applyBorder="1" applyAlignment="1">
      <alignment horizontal="left" vertical="center" wrapText="1"/>
    </xf>
    <xf numFmtId="0" fontId="0" fillId="4" borderId="1" xfId="0" applyFill="1" applyBorder="1" applyAlignment="1" applyProtection="1">
      <alignment horizontal="left" vertical="top" wrapText="1"/>
      <protection locked="0"/>
    </xf>
    <xf numFmtId="0" fontId="7" fillId="3" borderId="3" xfId="0" applyFont="1" applyFill="1" applyBorder="1" applyAlignment="1">
      <alignment horizontal="center" vertical="center"/>
    </xf>
    <xf numFmtId="0" fontId="7" fillId="3" borderId="3"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0" fillId="4" borderId="1" xfId="0" applyFill="1" applyBorder="1" applyAlignment="1" applyProtection="1">
      <alignment horizontal="left" vertical="center"/>
      <protection locked="0"/>
    </xf>
    <xf numFmtId="14" fontId="0" fillId="4" borderId="1" xfId="0" applyNumberFormat="1" applyFill="1" applyBorder="1" applyAlignment="1" applyProtection="1">
      <alignment horizontal="left" vertical="center"/>
      <protection locked="0"/>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right"/>
    </xf>
    <xf numFmtId="0" fontId="7" fillId="3" borderId="4" xfId="0" applyFont="1" applyFill="1" applyBorder="1" applyAlignment="1">
      <alignment horizontal="right" vertical="center"/>
    </xf>
    <xf numFmtId="0" fontId="19" fillId="6" borderId="0" xfId="0" applyFont="1" applyFill="1" applyAlignment="1">
      <alignment horizontal="left" vertical="center" wrapText="1"/>
    </xf>
    <xf numFmtId="0" fontId="17" fillId="0" borderId="14" xfId="0" applyFont="1" applyBorder="1" applyAlignment="1">
      <alignment horizontal="center" vertical="center" wrapText="1"/>
    </xf>
    <xf numFmtId="164" fontId="19" fillId="8" borderId="3" xfId="0" applyNumberFormat="1" applyFont="1" applyFill="1" applyBorder="1" applyAlignment="1">
      <alignment horizontal="center" vertical="center" wrapText="1"/>
    </xf>
    <xf numFmtId="0" fontId="16" fillId="10" borderId="13" xfId="0" applyFont="1" applyFill="1" applyBorder="1" applyAlignment="1" applyProtection="1">
      <alignment horizontal="center" vertical="center" wrapText="1"/>
      <protection locked="0"/>
    </xf>
    <xf numFmtId="0" fontId="14" fillId="0" borderId="14" xfId="0" applyFont="1" applyBorder="1" applyAlignment="1">
      <alignment horizontal="center" vertical="center" wrapText="1"/>
    </xf>
    <xf numFmtId="0" fontId="17" fillId="6" borderId="0" xfId="0" applyFont="1" applyFill="1" applyAlignment="1">
      <alignment horizontal="center" vertical="center" wrapText="1"/>
    </xf>
    <xf numFmtId="0" fontId="17" fillId="7" borderId="3" xfId="0" applyFont="1" applyFill="1" applyBorder="1" applyAlignment="1" applyProtection="1">
      <alignment horizontal="center" vertical="center" wrapText="1"/>
      <protection locked="0"/>
    </xf>
    <xf numFmtId="0" fontId="0" fillId="7" borderId="1" xfId="0" applyFill="1" applyBorder="1" applyAlignment="1" applyProtection="1">
      <alignment horizontal="center" vertical="center"/>
      <protection locked="0"/>
    </xf>
    <xf numFmtId="0" fontId="7" fillId="3" borderId="2" xfId="0" applyFont="1" applyFill="1" applyBorder="1" applyAlignment="1">
      <alignment horizontal="right" vertical="center" wrapText="1"/>
    </xf>
    <xf numFmtId="0" fontId="0" fillId="7" borderId="2" xfId="0" applyFill="1" applyBorder="1" applyAlignment="1" applyProtection="1">
      <alignment horizontal="left" vertical="center" wrapText="1"/>
      <protection locked="0"/>
    </xf>
    <xf numFmtId="0" fontId="0" fillId="9" borderId="1" xfId="0" applyFill="1" applyBorder="1" applyAlignment="1">
      <alignment horizontal="center" vertical="center"/>
    </xf>
    <xf numFmtId="0" fontId="0" fillId="3" borderId="1" xfId="0" applyFill="1" applyBorder="1" applyAlignment="1">
      <alignment horizontal="center" vertical="center"/>
    </xf>
    <xf numFmtId="14" fontId="0" fillId="7" borderId="1" xfId="0" applyNumberFormat="1" applyFill="1" applyBorder="1" applyAlignment="1" applyProtection="1">
      <alignment horizontal="left" vertical="center"/>
      <protection locked="0"/>
    </xf>
    <xf numFmtId="0" fontId="13" fillId="0" borderId="26" xfId="0" applyFont="1" applyBorder="1" applyAlignment="1">
      <alignment horizontal="center" vertical="center" wrapText="1"/>
    </xf>
    <xf numFmtId="0" fontId="14" fillId="12" borderId="7" xfId="0" applyFont="1" applyFill="1" applyBorder="1" applyAlignment="1">
      <alignment horizontal="left" vertical="center" wrapText="1"/>
    </xf>
    <xf numFmtId="0" fontId="14" fillId="12" borderId="1" xfId="0" applyFont="1" applyFill="1" applyBorder="1" applyAlignment="1">
      <alignment horizontal="left" vertical="center"/>
    </xf>
    <xf numFmtId="0" fontId="17" fillId="0" borderId="0" xfId="0" applyFont="1" applyAlignment="1">
      <alignment horizontal="left" vertical="center" wrapText="1"/>
    </xf>
    <xf numFmtId="0" fontId="17" fillId="0" borderId="0" xfId="0" applyFont="1" applyAlignment="1">
      <alignment horizontal="center" vertical="center" wrapText="1"/>
    </xf>
    <xf numFmtId="0" fontId="14" fillId="0" borderId="22" xfId="0" applyFont="1" applyBorder="1" applyAlignment="1">
      <alignment horizontal="center" vertical="center" wrapText="1"/>
    </xf>
    <xf numFmtId="0" fontId="17" fillId="13" borderId="1" xfId="0" applyFont="1" applyFill="1" applyBorder="1" applyAlignment="1" applyProtection="1">
      <alignment horizontal="center" vertical="center" wrapText="1"/>
      <protection locked="0"/>
    </xf>
    <xf numFmtId="0" fontId="17" fillId="13" borderId="3" xfId="0" applyFont="1" applyFill="1" applyBorder="1" applyAlignment="1" applyProtection="1">
      <alignment horizontal="center" vertical="center" wrapText="1"/>
      <protection locked="0"/>
    </xf>
    <xf numFmtId="0" fontId="6" fillId="12" borderId="1" xfId="0" applyFont="1" applyFill="1" applyBorder="1" applyAlignment="1">
      <alignment horizontal="left" vertical="center" wrapText="1"/>
    </xf>
    <xf numFmtId="0" fontId="14" fillId="12" borderId="13" xfId="0" applyFont="1" applyFill="1" applyBorder="1" applyAlignment="1">
      <alignment horizontal="right" vertical="center"/>
    </xf>
    <xf numFmtId="0" fontId="6" fillId="12" borderId="10" xfId="0" applyFont="1" applyFill="1" applyBorder="1" applyAlignment="1">
      <alignment horizontal="left" vertical="center" wrapText="1"/>
    </xf>
    <xf numFmtId="0" fontId="0" fillId="13" borderId="1" xfId="0" applyFill="1" applyBorder="1" applyAlignment="1" applyProtection="1">
      <alignment horizontal="left" vertical="center"/>
      <protection locked="0"/>
    </xf>
    <xf numFmtId="0" fontId="0" fillId="13" borderId="1" xfId="0" applyFill="1" applyBorder="1" applyAlignment="1" applyProtection="1">
      <alignment horizontal="center" vertical="center"/>
      <protection locked="0"/>
    </xf>
    <xf numFmtId="0" fontId="0" fillId="13" borderId="1" xfId="0" applyFill="1" applyBorder="1" applyAlignment="1" applyProtection="1">
      <alignment horizontal="left" vertical="top"/>
      <protection locked="0"/>
    </xf>
    <xf numFmtId="0" fontId="6" fillId="12" borderId="1" xfId="0" applyFont="1" applyFill="1" applyBorder="1" applyAlignment="1">
      <alignment horizontal="left" vertical="center"/>
    </xf>
    <xf numFmtId="0" fontId="0" fillId="13" borderId="1" xfId="0" applyFill="1" applyBorder="1" applyAlignment="1" applyProtection="1">
      <alignment horizontal="left" vertical="center" wrapText="1"/>
      <protection locked="0"/>
    </xf>
    <xf numFmtId="0" fontId="7" fillId="3" borderId="1" xfId="0" applyFont="1" applyFill="1" applyBorder="1" applyAlignment="1">
      <alignment horizontal="center" vertical="center" wrapText="1"/>
    </xf>
    <xf numFmtId="0" fontId="0" fillId="13" borderId="1" xfId="0" applyFill="1" applyBorder="1" applyAlignment="1" applyProtection="1">
      <alignment horizontal="center" vertical="center" wrapText="1"/>
      <protection locked="0"/>
    </xf>
    <xf numFmtId="0" fontId="6" fillId="6" borderId="0" xfId="0" applyFont="1" applyFill="1" applyAlignment="1">
      <alignment horizontal="right"/>
    </xf>
    <xf numFmtId="0" fontId="6" fillId="6" borderId="0" xfId="0" applyFont="1" applyFill="1" applyAlignment="1">
      <alignment horizontal="left" vertical="center"/>
    </xf>
    <xf numFmtId="0" fontId="6" fillId="12" borderId="9" xfId="0" applyFont="1" applyFill="1" applyBorder="1" applyAlignment="1">
      <alignment horizontal="left" vertical="center" wrapText="1"/>
    </xf>
    <xf numFmtId="0" fontId="6" fillId="12" borderId="21" xfId="0" applyFont="1" applyFill="1" applyBorder="1" applyAlignment="1">
      <alignment horizontal="left" vertical="center" wrapText="1"/>
    </xf>
    <xf numFmtId="0" fontId="6" fillId="12" borderId="1" xfId="0" applyFont="1" applyFill="1" applyBorder="1" applyAlignment="1">
      <alignment horizontal="right" vertical="center" wrapText="1"/>
    </xf>
    <xf numFmtId="14" fontId="0" fillId="13" borderId="1" xfId="0" applyNumberFormat="1" applyFill="1" applyBorder="1" applyAlignment="1" applyProtection="1">
      <alignment horizontal="left" vertical="center"/>
      <protection locked="0"/>
    </xf>
    <xf numFmtId="0" fontId="0" fillId="0" borderId="1" xfId="0" applyBorder="1" applyAlignment="1">
      <alignment horizontal="left"/>
    </xf>
    <xf numFmtId="0" fontId="2" fillId="0" borderId="1" xfId="0" applyFont="1" applyBorder="1" applyAlignment="1">
      <alignment vertical="center"/>
    </xf>
    <xf numFmtId="0" fontId="12" fillId="0" borderId="0" xfId="0" applyFont="1" applyAlignment="1"/>
    <xf numFmtId="0" fontId="12" fillId="0" borderId="12" xfId="0" applyFont="1" applyBorder="1" applyAlignment="1"/>
    <xf numFmtId="0" fontId="2" fillId="0" borderId="1" xfId="0" applyFont="1" applyBorder="1" applyAlignment="1"/>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999"/>
      <rgbColor rgb="FFBFBFBF"/>
      <rgbColor rgb="FF808080"/>
      <rgbColor rgb="FFADB9CA"/>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6699"/>
      <rgbColor rgb="FF0000FF"/>
      <rgbColor rgb="FF00CC99"/>
      <rgbColor rgb="FFCCFFFF"/>
      <rgbColor rgb="FFC5E0B4"/>
      <rgbColor rgb="FFFFFF99"/>
      <rgbColor rgb="FF99CCFF"/>
      <rgbColor rgb="FFFF99CC"/>
      <rgbColor rgb="FF9BC2E6"/>
      <rgbColor rgb="FFFFCC99"/>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1323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mailto:ZeroCarbonPlanning@london.gov.uk" TargetMode="External"/><Relationship Id="rId2" Type="http://schemas.openxmlformats.org/officeDocument/2006/relationships/hyperlink" Target="mailto:ZeroCarbonPlanning@london.gov.uk" TargetMode="External"/><Relationship Id="rId1" Type="http://schemas.openxmlformats.org/officeDocument/2006/relationships/hyperlink" Target="https://www.london.gov.uk/what-we-do/planning/implementing-london-plan/london-plan-guidance/whole-life-cycle-carbon-assessments-guida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C21"/>
  <sheetViews>
    <sheetView showGridLines="0" zoomScaleNormal="100" workbookViewId="0">
      <selection activeCell="B28" sqref="B28"/>
    </sheetView>
  </sheetViews>
  <sheetFormatPr defaultColWidth="8.85546875" defaultRowHeight="12.95"/>
  <cols>
    <col min="2" max="2" width="40" customWidth="1"/>
    <col min="3" max="3" width="64.42578125" style="1" customWidth="1"/>
  </cols>
  <sheetData>
    <row r="3" spans="2:3">
      <c r="B3" s="2" t="s">
        <v>0</v>
      </c>
    </row>
    <row r="5" spans="2:3">
      <c r="B5" s="3" t="s">
        <v>1</v>
      </c>
      <c r="C5" s="4" t="s">
        <v>2</v>
      </c>
    </row>
    <row r="6" spans="2:3" ht="27.75" customHeight="1">
      <c r="B6" s="248" t="s">
        <v>3</v>
      </c>
      <c r="C6" s="5" t="s">
        <v>4</v>
      </c>
    </row>
    <row r="7" spans="2:3" ht="13.5" customHeight="1">
      <c r="B7" s="248"/>
      <c r="C7" s="6" t="s">
        <v>5</v>
      </c>
    </row>
    <row r="8" spans="2:3" ht="13.5" customHeight="1">
      <c r="B8" s="249" t="s">
        <v>6</v>
      </c>
      <c r="C8" s="6" t="s">
        <v>7</v>
      </c>
    </row>
    <row r="9" spans="2:3" ht="13.5" customHeight="1">
      <c r="B9" s="249"/>
      <c r="C9" s="6" t="s">
        <v>8</v>
      </c>
    </row>
    <row r="10" spans="2:3" ht="13.5" customHeight="1">
      <c r="B10" s="249"/>
      <c r="C10" s="6" t="s">
        <v>9</v>
      </c>
    </row>
    <row r="11" spans="2:3" ht="27.75" customHeight="1">
      <c r="B11" s="249"/>
      <c r="C11" s="6" t="s">
        <v>10</v>
      </c>
    </row>
    <row r="12" spans="2:3" ht="13.5" customHeight="1">
      <c r="B12" s="249"/>
      <c r="C12" s="6" t="s">
        <v>11</v>
      </c>
    </row>
    <row r="13" spans="2:3" ht="13.5" customHeight="1">
      <c r="B13" s="249"/>
      <c r="C13" s="6" t="s">
        <v>12</v>
      </c>
    </row>
    <row r="14" spans="2:3" ht="13.5" customHeight="1">
      <c r="B14" s="249"/>
      <c r="C14" s="6" t="s">
        <v>13</v>
      </c>
    </row>
    <row r="15" spans="2:3" ht="27.75" customHeight="1">
      <c r="B15" s="249"/>
      <c r="C15" s="6" t="s">
        <v>14</v>
      </c>
    </row>
    <row r="16" spans="2:3" ht="27.75" customHeight="1">
      <c r="B16" s="249"/>
      <c r="C16" s="6" t="s">
        <v>15</v>
      </c>
    </row>
    <row r="17" spans="2:3" ht="27.75" customHeight="1">
      <c r="B17" s="249"/>
      <c r="C17" s="6" t="s">
        <v>16</v>
      </c>
    </row>
    <row r="18" spans="2:3" ht="13.5" customHeight="1">
      <c r="B18" s="249"/>
      <c r="C18" s="6" t="s">
        <v>17</v>
      </c>
    </row>
    <row r="19" spans="2:3" ht="27.75" customHeight="1">
      <c r="B19" s="249"/>
      <c r="C19" s="7" t="s">
        <v>18</v>
      </c>
    </row>
    <row r="20" spans="2:3" ht="19.5" customHeight="1">
      <c r="B20" s="250" t="s">
        <v>19</v>
      </c>
      <c r="C20" s="6" t="s">
        <v>20</v>
      </c>
    </row>
    <row r="21" spans="2:3" ht="26.25" customHeight="1">
      <c r="B21" s="250"/>
      <c r="C21" s="6" t="s">
        <v>21</v>
      </c>
    </row>
  </sheetData>
  <mergeCells count="3">
    <mergeCell ref="B6:B7"/>
    <mergeCell ref="B8:B19"/>
    <mergeCell ref="B20:B21"/>
  </mergeCell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6"/>
  <sheetViews>
    <sheetView showGridLines="0" zoomScaleNormal="100" workbookViewId="0"/>
  </sheetViews>
  <sheetFormatPr defaultColWidth="8.85546875" defaultRowHeight="12.95"/>
  <cols>
    <col min="12" max="12" width="19" customWidth="1"/>
    <col min="13" max="13" width="4.28515625" customWidth="1"/>
    <col min="14" max="14" width="3.42578125" customWidth="1"/>
  </cols>
  <sheetData>
    <row r="1" spans="1:12" s="10" customFormat="1" ht="26.25" customHeight="1">
      <c r="A1" s="8" t="s">
        <v>22</v>
      </c>
      <c r="B1" s="9"/>
      <c r="C1" s="9"/>
      <c r="D1" s="9"/>
      <c r="E1" s="9"/>
      <c r="F1" s="9"/>
      <c r="G1" s="9"/>
      <c r="H1" s="9"/>
      <c r="I1" s="9"/>
      <c r="J1" s="9"/>
      <c r="K1" s="9"/>
      <c r="L1" s="9"/>
    </row>
    <row r="3" spans="1:12">
      <c r="A3" s="11" t="s">
        <v>23</v>
      </c>
      <c r="B3" s="12"/>
      <c r="C3" s="12"/>
      <c r="D3" s="12"/>
      <c r="E3" s="12"/>
      <c r="F3" s="12"/>
      <c r="G3" s="12"/>
      <c r="H3" s="12"/>
      <c r="I3" s="12"/>
      <c r="J3" s="12"/>
      <c r="K3" s="12"/>
      <c r="L3" s="12"/>
    </row>
    <row r="4" spans="1:12" ht="9.75" customHeight="1">
      <c r="A4" s="13"/>
    </row>
    <row r="5" spans="1:12" ht="12.75" customHeight="1">
      <c r="A5" s="251" t="s">
        <v>24</v>
      </c>
      <c r="B5" s="251"/>
      <c r="C5" s="251"/>
      <c r="D5" s="251"/>
      <c r="E5" s="251"/>
      <c r="F5" s="251"/>
      <c r="G5" s="251"/>
      <c r="H5" s="251"/>
      <c r="I5" s="251"/>
      <c r="J5" s="251"/>
      <c r="K5" s="251"/>
      <c r="L5" s="251"/>
    </row>
    <row r="6" spans="1:12" ht="12.75" customHeight="1">
      <c r="A6" s="251"/>
      <c r="B6" s="251"/>
      <c r="C6" s="251"/>
      <c r="D6" s="251"/>
      <c r="E6" s="251"/>
      <c r="F6" s="251"/>
      <c r="G6" s="251"/>
      <c r="H6" s="251"/>
      <c r="I6" s="251"/>
      <c r="J6" s="251"/>
      <c r="K6" s="251"/>
      <c r="L6" s="251"/>
    </row>
    <row r="7" spans="1:12" ht="12.75" customHeight="1">
      <c r="A7" s="251"/>
      <c r="B7" s="251"/>
      <c r="C7" s="251"/>
      <c r="D7" s="251"/>
      <c r="E7" s="251"/>
      <c r="F7" s="251"/>
      <c r="G7" s="251"/>
      <c r="H7" s="251"/>
      <c r="I7" s="251"/>
      <c r="J7" s="251"/>
      <c r="K7" s="251"/>
      <c r="L7" s="251"/>
    </row>
    <row r="8" spans="1:12" ht="34.5" customHeight="1">
      <c r="A8" s="253" t="s">
        <v>25</v>
      </c>
      <c r="B8" s="253"/>
      <c r="C8" s="253"/>
      <c r="D8" s="253"/>
      <c r="E8" s="253"/>
      <c r="F8" s="253"/>
      <c r="G8" s="253"/>
      <c r="H8" s="253"/>
      <c r="I8" s="253"/>
      <c r="J8" s="253"/>
      <c r="K8" s="253"/>
      <c r="L8" s="253"/>
    </row>
    <row r="9" spans="1:12" ht="15" customHeight="1">
      <c r="A9" s="251" t="s">
        <v>26</v>
      </c>
      <c r="B9" s="251"/>
      <c r="C9" s="251"/>
      <c r="D9" s="251"/>
      <c r="E9" s="251"/>
      <c r="F9" s="251"/>
      <c r="G9" s="251"/>
      <c r="H9" s="251"/>
      <c r="I9" s="251"/>
      <c r="J9" s="251"/>
      <c r="K9" s="251"/>
      <c r="L9" s="251"/>
    </row>
    <row r="10" spans="1:12" ht="33" customHeight="1">
      <c r="A10" s="251"/>
      <c r="B10" s="251"/>
      <c r="C10" s="251"/>
      <c r="D10" s="251"/>
      <c r="E10" s="251"/>
      <c r="F10" s="251"/>
      <c r="G10" s="251"/>
      <c r="H10" s="251"/>
      <c r="I10" s="251"/>
      <c r="J10" s="251"/>
      <c r="K10" s="251"/>
      <c r="L10" s="251"/>
    </row>
    <row r="11" spans="1:12" ht="15" customHeight="1">
      <c r="A11" s="14" t="s">
        <v>27</v>
      </c>
      <c r="B11" s="15"/>
      <c r="C11" s="15"/>
      <c r="D11" s="16"/>
      <c r="E11" s="16"/>
      <c r="F11" s="16"/>
      <c r="G11" s="16"/>
      <c r="H11" s="16"/>
      <c r="I11" s="16"/>
      <c r="J11" s="16"/>
      <c r="K11" s="16"/>
      <c r="L11" s="16"/>
    </row>
    <row r="12" spans="1:12" ht="12.75" customHeight="1">
      <c r="A12" s="251" t="s">
        <v>28</v>
      </c>
      <c r="B12" s="251"/>
      <c r="C12" s="251"/>
      <c r="D12" s="251"/>
      <c r="E12" s="251"/>
      <c r="F12" s="251"/>
      <c r="G12" s="251"/>
      <c r="H12" s="251"/>
      <c r="I12" s="251"/>
      <c r="J12" s="251"/>
      <c r="K12" s="251"/>
      <c r="L12" s="251"/>
    </row>
    <row r="13" spans="1:12" ht="35.25" customHeight="1">
      <c r="A13" s="251"/>
      <c r="B13" s="251"/>
      <c r="C13" s="251"/>
      <c r="D13" s="251"/>
      <c r="E13" s="251"/>
      <c r="F13" s="251"/>
      <c r="G13" s="251"/>
      <c r="H13" s="251"/>
      <c r="I13" s="251"/>
      <c r="J13" s="251"/>
      <c r="K13" s="251"/>
      <c r="L13" s="251"/>
    </row>
    <row r="14" spans="1:12">
      <c r="A14" s="14" t="s">
        <v>29</v>
      </c>
      <c r="B14" s="16"/>
      <c r="C14" s="16"/>
      <c r="D14" s="16"/>
      <c r="E14" s="16"/>
      <c r="F14" s="16"/>
      <c r="G14" s="16"/>
      <c r="H14" s="16"/>
      <c r="I14" s="16"/>
      <c r="J14" s="16"/>
      <c r="K14" s="16"/>
      <c r="L14" s="16"/>
    </row>
    <row r="15" spans="1:12" ht="12.75" customHeight="1">
      <c r="A15" s="251" t="s">
        <v>30</v>
      </c>
      <c r="B15" s="251"/>
      <c r="C15" s="251"/>
      <c r="D15" s="251"/>
      <c r="E15" s="251"/>
      <c r="F15" s="251"/>
      <c r="G15" s="251"/>
      <c r="H15" s="251"/>
      <c r="I15" s="251"/>
      <c r="J15" s="251"/>
      <c r="K15" s="251"/>
      <c r="L15" s="251"/>
    </row>
    <row r="16" spans="1:12" ht="35.25" customHeight="1">
      <c r="A16" s="251"/>
      <c r="B16" s="251"/>
      <c r="C16" s="251"/>
      <c r="D16" s="251"/>
      <c r="E16" s="251"/>
      <c r="F16" s="251"/>
      <c r="G16" s="251"/>
      <c r="H16" s="251"/>
      <c r="I16" s="251"/>
      <c r="J16" s="251"/>
      <c r="K16" s="251"/>
      <c r="L16" s="251"/>
    </row>
    <row r="17" spans="1:12">
      <c r="A17" s="14" t="s">
        <v>31</v>
      </c>
      <c r="B17" s="16"/>
      <c r="C17" s="16"/>
      <c r="D17" s="16"/>
      <c r="E17" s="16"/>
      <c r="F17" s="16"/>
      <c r="G17" s="16"/>
      <c r="H17" s="16"/>
      <c r="I17" s="16"/>
      <c r="J17" s="16"/>
      <c r="K17" s="16"/>
      <c r="L17" s="16"/>
    </row>
    <row r="18" spans="1:12" ht="12.75" customHeight="1">
      <c r="A18" s="251" t="s">
        <v>32</v>
      </c>
      <c r="B18" s="251"/>
      <c r="C18" s="251"/>
      <c r="D18" s="251"/>
      <c r="E18" s="251"/>
      <c r="F18" s="251"/>
      <c r="G18" s="251"/>
      <c r="H18" s="251"/>
      <c r="I18" s="251"/>
      <c r="J18" s="251"/>
      <c r="K18" s="251"/>
      <c r="L18" s="251"/>
    </row>
    <row r="19" spans="1:12" ht="20.25" customHeight="1">
      <c r="A19" s="251"/>
      <c r="B19" s="251"/>
      <c r="C19" s="251"/>
      <c r="D19" s="251"/>
      <c r="E19" s="251"/>
      <c r="F19" s="251"/>
      <c r="G19" s="251"/>
      <c r="H19" s="251"/>
      <c r="I19" s="251"/>
      <c r="J19" s="251"/>
      <c r="K19" s="251"/>
      <c r="L19" s="251"/>
    </row>
    <row r="20" spans="1:12" ht="16.5" customHeight="1">
      <c r="A20" s="251"/>
      <c r="B20" s="251"/>
      <c r="C20" s="251"/>
      <c r="D20" s="251"/>
      <c r="E20" s="251"/>
      <c r="F20" s="251"/>
      <c r="G20" s="251"/>
      <c r="H20" s="251"/>
      <c r="I20" s="251"/>
      <c r="J20" s="251"/>
      <c r="K20" s="251"/>
      <c r="L20" s="251"/>
    </row>
    <row r="21" spans="1:12" ht="14.25" customHeight="1">
      <c r="A21" s="252" t="s">
        <v>33</v>
      </c>
      <c r="B21" s="252"/>
      <c r="C21" s="252"/>
      <c r="D21" s="252"/>
      <c r="E21" s="252"/>
      <c r="F21" s="252"/>
      <c r="G21" s="252"/>
      <c r="H21" s="252"/>
      <c r="I21" s="252"/>
      <c r="J21" s="252"/>
      <c r="K21" s="252"/>
      <c r="L21" s="252"/>
    </row>
    <row r="22" spans="1:12">
      <c r="A22" s="17"/>
      <c r="B22" s="16"/>
      <c r="C22" s="16"/>
      <c r="D22" s="16"/>
      <c r="E22" s="16"/>
      <c r="F22" s="16"/>
      <c r="G22" s="16"/>
      <c r="H22" s="16"/>
      <c r="I22" s="16"/>
      <c r="J22" s="16"/>
      <c r="K22" s="16"/>
      <c r="L22" s="16"/>
    </row>
    <row r="23" spans="1:12" ht="14.25" customHeight="1">
      <c r="A23" s="11" t="s">
        <v>34</v>
      </c>
      <c r="B23" s="12"/>
      <c r="C23" s="12"/>
      <c r="D23" s="12"/>
      <c r="E23" s="12"/>
      <c r="F23" s="12"/>
      <c r="G23" s="12"/>
      <c r="H23" s="12"/>
      <c r="I23" s="12"/>
      <c r="J23" s="12"/>
      <c r="K23" s="12"/>
      <c r="L23" s="12"/>
    </row>
    <row r="24" spans="1:12" ht="10.5" customHeight="1">
      <c r="A24" s="18"/>
    </row>
    <row r="25" spans="1:12" ht="14.25" customHeight="1">
      <c r="A25" s="251" t="s">
        <v>35</v>
      </c>
      <c r="B25" s="251"/>
      <c r="C25" s="251"/>
      <c r="D25" s="251"/>
      <c r="E25" s="251"/>
      <c r="F25" s="251"/>
      <c r="G25" s="251"/>
      <c r="H25" s="251"/>
      <c r="I25" s="251"/>
      <c r="J25" s="251"/>
      <c r="K25" s="251"/>
      <c r="L25" s="251"/>
    </row>
    <row r="26" spans="1:12">
      <c r="A26" s="19" t="s">
        <v>33</v>
      </c>
      <c r="B26" s="20"/>
      <c r="C26" s="20"/>
      <c r="D26" s="20"/>
      <c r="E26" s="20"/>
      <c r="F26" s="20"/>
      <c r="G26" s="20"/>
      <c r="H26" s="20"/>
      <c r="I26" s="20"/>
      <c r="J26" s="20"/>
      <c r="K26" s="20"/>
      <c r="L26" s="20"/>
    </row>
    <row r="27" spans="1:12">
      <c r="A27" s="20"/>
      <c r="B27" s="20"/>
      <c r="C27" s="20"/>
      <c r="D27" s="20"/>
      <c r="E27" s="20"/>
      <c r="F27" s="20"/>
      <c r="G27" s="20"/>
      <c r="H27" s="20"/>
      <c r="I27" s="20"/>
      <c r="J27" s="20"/>
      <c r="K27" s="20"/>
      <c r="L27" s="20"/>
    </row>
    <row r="28" spans="1:12">
      <c r="A28" s="20"/>
      <c r="B28" s="20"/>
      <c r="C28" s="20"/>
      <c r="D28" s="20"/>
      <c r="E28" s="20"/>
      <c r="F28" s="20"/>
      <c r="G28" s="20"/>
      <c r="H28" s="20"/>
      <c r="I28" s="20"/>
      <c r="J28" s="20"/>
      <c r="K28" s="20"/>
      <c r="L28" s="20"/>
    </row>
    <row r="29" spans="1:12" ht="12.75" customHeight="1"/>
    <row r="30" spans="1:12" ht="13.5" customHeight="1"/>
    <row r="32" spans="1:12" ht="12" customHeight="1"/>
    <row r="33" ht="13.5" customHeight="1"/>
    <row r="35" ht="14.25" customHeight="1"/>
    <row r="36" ht="14.25" customHeight="1"/>
  </sheetData>
  <mergeCells count="8">
    <mergeCell ref="A18:L20"/>
    <mergeCell ref="A21:L21"/>
    <mergeCell ref="A25:L25"/>
    <mergeCell ref="A5:L7"/>
    <mergeCell ref="A8:L8"/>
    <mergeCell ref="A9:L10"/>
    <mergeCell ref="A12:L13"/>
    <mergeCell ref="A15:L16"/>
  </mergeCells>
  <hyperlinks>
    <hyperlink ref="A8" r:id="rId1" xr:uid="{00000000-0004-0000-0100-000000000000}"/>
    <hyperlink ref="A21" r:id="rId2" xr:uid="{00000000-0004-0000-0100-000001000000}"/>
    <hyperlink ref="A26" r:id="rId3" xr:uid="{00000000-0004-0000-0100-000002000000}"/>
  </hyperlink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9"/>
  <sheetViews>
    <sheetView showGridLines="0" topLeftCell="A15" zoomScale="128" zoomScaleNormal="128" workbookViewId="0">
      <selection activeCell="B29" sqref="B29:E29"/>
    </sheetView>
  </sheetViews>
  <sheetFormatPr defaultColWidth="9.140625" defaultRowHeight="12.95"/>
  <cols>
    <col min="1" max="1" width="3.85546875" style="21" customWidth="1"/>
    <col min="2" max="2" width="47.140625" customWidth="1"/>
    <col min="3" max="4" width="26.28515625" style="22" customWidth="1"/>
    <col min="5" max="5" width="38.140625" style="22" customWidth="1"/>
    <col min="6" max="6" width="47" style="22" customWidth="1"/>
    <col min="7" max="7" width="65.85546875" customWidth="1"/>
    <col min="8" max="8" width="18.140625" customWidth="1"/>
    <col min="9" max="13" width="15.28515625" customWidth="1"/>
    <col min="14" max="14" width="13.140625" customWidth="1"/>
    <col min="19" max="19" width="13" customWidth="1"/>
    <col min="20" max="20" width="15.42578125" customWidth="1"/>
    <col min="21" max="21" width="20.42578125" customWidth="1"/>
    <col min="27" max="27" width="46" customWidth="1"/>
    <col min="28" max="28" width="126.42578125" customWidth="1"/>
  </cols>
  <sheetData>
    <row r="1" spans="1:8">
      <c r="A1" s="265" t="s">
        <v>36</v>
      </c>
      <c r="B1" s="265"/>
      <c r="C1" s="263"/>
      <c r="D1" s="263"/>
      <c r="E1" s="263"/>
      <c r="F1" s="263"/>
    </row>
    <row r="2" spans="1:8" ht="15.75" customHeight="1">
      <c r="A2" s="240" t="s">
        <v>37</v>
      </c>
      <c r="B2" s="240"/>
      <c r="C2" s="261" t="s">
        <v>38</v>
      </c>
      <c r="D2" s="261"/>
      <c r="E2" s="261"/>
      <c r="F2" s="261"/>
    </row>
    <row r="3" spans="1:8" ht="15.75" customHeight="1">
      <c r="A3" s="266" t="s">
        <v>39</v>
      </c>
      <c r="B3" s="266"/>
      <c r="C3" s="261"/>
      <c r="D3" s="261"/>
      <c r="E3" s="261"/>
      <c r="F3" s="261"/>
    </row>
    <row r="4" spans="1:8" ht="15.75" customHeight="1">
      <c r="A4" s="240" t="s">
        <v>40</v>
      </c>
      <c r="B4" s="240"/>
      <c r="C4" s="261" t="s">
        <v>41</v>
      </c>
      <c r="D4" s="261"/>
      <c r="E4" s="261"/>
      <c r="F4" s="261"/>
    </row>
    <row r="5" spans="1:8" ht="15.75" customHeight="1">
      <c r="A5" s="240" t="s">
        <v>42</v>
      </c>
      <c r="B5" s="240"/>
      <c r="C5" s="261" t="s">
        <v>43</v>
      </c>
      <c r="D5" s="261"/>
      <c r="E5" s="261"/>
      <c r="F5" s="261"/>
    </row>
    <row r="6" spans="1:8" ht="15.75" customHeight="1">
      <c r="A6" s="240" t="s">
        <v>44</v>
      </c>
      <c r="B6" s="240"/>
      <c r="C6" s="261" t="s">
        <v>45</v>
      </c>
      <c r="D6" s="261"/>
      <c r="E6" s="261"/>
      <c r="F6" s="261"/>
    </row>
    <row r="7" spans="1:8" s="24" customFormat="1" ht="15.75" customHeight="1">
      <c r="A7" s="240" t="s">
        <v>46</v>
      </c>
      <c r="B7" s="240"/>
      <c r="C7" s="261" t="s">
        <v>47</v>
      </c>
      <c r="D7" s="261"/>
      <c r="E7" s="261"/>
      <c r="F7" s="261"/>
    </row>
    <row r="8" spans="1:8" s="24" customFormat="1" ht="15.75" customHeight="1">
      <c r="A8" s="240" t="s">
        <v>48</v>
      </c>
      <c r="B8" s="240"/>
      <c r="C8" s="262" t="s">
        <v>49</v>
      </c>
      <c r="D8" s="262"/>
      <c r="E8" s="262"/>
      <c r="F8" s="262"/>
      <c r="G8" s="25"/>
    </row>
    <row r="9" spans="1:8" s="24" customFormat="1" ht="15.75" customHeight="1">
      <c r="A9" s="25"/>
      <c r="B9" s="25"/>
      <c r="C9" s="25"/>
      <c r="D9" s="25"/>
      <c r="E9" s="25"/>
      <c r="F9" s="25"/>
      <c r="G9" s="25"/>
    </row>
    <row r="10" spans="1:8" s="1" customFormat="1" ht="42.75" customHeight="1">
      <c r="A10" s="263" t="s">
        <v>50</v>
      </c>
      <c r="B10" s="263"/>
      <c r="C10" s="263" t="s">
        <v>51</v>
      </c>
      <c r="D10" s="263"/>
      <c r="E10" s="264" t="s">
        <v>52</v>
      </c>
      <c r="F10" s="264"/>
    </row>
    <row r="11" spans="1:8" ht="55.5" customHeight="1">
      <c r="A11" s="258">
        <v>1</v>
      </c>
      <c r="B11" s="259" t="s">
        <v>53</v>
      </c>
      <c r="C11" s="260" t="s">
        <v>54</v>
      </c>
      <c r="D11" s="260"/>
      <c r="E11" s="26" t="s">
        <v>55</v>
      </c>
      <c r="F11" s="27" t="s">
        <v>56</v>
      </c>
      <c r="H11" s="28"/>
    </row>
    <row r="12" spans="1:8" ht="129" customHeight="1">
      <c r="A12" s="258"/>
      <c r="B12" s="258"/>
      <c r="C12" s="260"/>
      <c r="D12" s="260"/>
      <c r="E12" s="26" t="s">
        <v>57</v>
      </c>
      <c r="F12" s="27" t="s">
        <v>58</v>
      </c>
      <c r="H12" s="28"/>
    </row>
    <row r="13" spans="1:8" ht="177" customHeight="1">
      <c r="A13" s="258"/>
      <c r="B13" s="258"/>
      <c r="C13" s="260"/>
      <c r="D13" s="260"/>
      <c r="E13" s="29" t="s">
        <v>59</v>
      </c>
      <c r="F13" s="30" t="s">
        <v>60</v>
      </c>
      <c r="H13" s="28"/>
    </row>
    <row r="14" spans="1:8" ht="99" customHeight="1">
      <c r="A14" s="31">
        <v>2</v>
      </c>
      <c r="B14" s="32" t="s">
        <v>61</v>
      </c>
      <c r="C14" s="256" t="s">
        <v>62</v>
      </c>
      <c r="D14" s="256"/>
      <c r="E14" s="257" t="s">
        <v>63</v>
      </c>
      <c r="F14" s="257"/>
    </row>
    <row r="15" spans="1:8" ht="87.75" customHeight="1">
      <c r="A15" s="31">
        <v>3</v>
      </c>
      <c r="B15" s="32" t="s">
        <v>64</v>
      </c>
      <c r="C15" s="256" t="s">
        <v>65</v>
      </c>
      <c r="D15" s="256"/>
      <c r="E15" s="257" t="s">
        <v>66</v>
      </c>
      <c r="F15" s="257"/>
    </row>
    <row r="16" spans="1:8" ht="87.75" customHeight="1">
      <c r="A16" s="31">
        <v>4</v>
      </c>
      <c r="B16" s="32" t="s">
        <v>67</v>
      </c>
      <c r="C16" s="256" t="s">
        <v>68</v>
      </c>
      <c r="D16" s="256"/>
      <c r="E16" s="257" t="s">
        <v>69</v>
      </c>
      <c r="F16" s="257"/>
    </row>
    <row r="17" spans="1:6" ht="60" customHeight="1">
      <c r="A17" s="31">
        <v>5</v>
      </c>
      <c r="B17" s="32" t="s">
        <v>70</v>
      </c>
      <c r="C17" s="256" t="s">
        <v>71</v>
      </c>
      <c r="D17" s="256"/>
      <c r="E17" s="257" t="s">
        <v>72</v>
      </c>
      <c r="F17" s="257"/>
    </row>
    <row r="18" spans="1:6" ht="63" customHeight="1">
      <c r="A18" s="31">
        <v>6</v>
      </c>
      <c r="B18" s="32" t="s">
        <v>73</v>
      </c>
      <c r="C18" s="256" t="s">
        <v>74</v>
      </c>
      <c r="D18" s="256"/>
      <c r="E18" s="257" t="s">
        <v>75</v>
      </c>
      <c r="F18" s="257"/>
    </row>
    <row r="19" spans="1:6" ht="61.5" customHeight="1">
      <c r="A19" s="31">
        <v>7</v>
      </c>
      <c r="B19" s="32" t="s">
        <v>76</v>
      </c>
      <c r="C19" s="256" t="s">
        <v>77</v>
      </c>
      <c r="D19" s="256"/>
      <c r="E19" s="257" t="s">
        <v>78</v>
      </c>
      <c r="F19" s="257"/>
    </row>
    <row r="20" spans="1:6" ht="63" customHeight="1">
      <c r="A20" s="31">
        <v>8</v>
      </c>
      <c r="B20" s="32" t="s">
        <v>79</v>
      </c>
      <c r="C20" s="256" t="s">
        <v>80</v>
      </c>
      <c r="D20" s="256"/>
      <c r="E20" s="257" t="s">
        <v>81</v>
      </c>
      <c r="F20" s="257"/>
    </row>
    <row r="21" spans="1:6" ht="60.75" customHeight="1">
      <c r="A21" s="31">
        <v>9</v>
      </c>
      <c r="B21" s="32" t="s">
        <v>82</v>
      </c>
      <c r="C21" s="256" t="s">
        <v>83</v>
      </c>
      <c r="D21" s="256"/>
      <c r="E21" s="257" t="s">
        <v>84</v>
      </c>
      <c r="F21" s="257"/>
    </row>
    <row r="22" spans="1:6" ht="81.75" customHeight="1">
      <c r="A22" s="31">
        <v>10</v>
      </c>
      <c r="B22" s="32" t="s">
        <v>85</v>
      </c>
      <c r="C22" s="256" t="s">
        <v>86</v>
      </c>
      <c r="D22" s="256"/>
      <c r="E22" s="257" t="s">
        <v>87</v>
      </c>
      <c r="F22" s="257"/>
    </row>
    <row r="23" spans="1:6" ht="73.5" customHeight="1">
      <c r="A23" s="31">
        <v>11</v>
      </c>
      <c r="B23" s="32" t="s">
        <v>88</v>
      </c>
      <c r="C23" s="256" t="s">
        <v>89</v>
      </c>
      <c r="D23" s="256"/>
      <c r="E23" s="257" t="s">
        <v>90</v>
      </c>
      <c r="F23" s="257"/>
    </row>
    <row r="24" spans="1:6" ht="75" customHeight="1">
      <c r="A24" s="31">
        <v>12</v>
      </c>
      <c r="B24" s="32" t="s">
        <v>91</v>
      </c>
      <c r="C24" s="256" t="s">
        <v>92</v>
      </c>
      <c r="D24" s="256"/>
      <c r="E24" s="257" t="s">
        <v>93</v>
      </c>
      <c r="F24" s="257"/>
    </row>
    <row r="25" spans="1:6" ht="87" customHeight="1">
      <c r="A25" s="31">
        <v>13</v>
      </c>
      <c r="B25" s="32" t="s">
        <v>94</v>
      </c>
      <c r="C25" s="256" t="s">
        <v>95</v>
      </c>
      <c r="D25" s="256"/>
      <c r="E25" s="257" t="s">
        <v>96</v>
      </c>
      <c r="F25" s="257"/>
    </row>
    <row r="26" spans="1:6" ht="73.5" customHeight="1">
      <c r="A26" s="31">
        <v>14</v>
      </c>
      <c r="B26" s="32" t="s">
        <v>97</v>
      </c>
      <c r="C26" s="256" t="s">
        <v>98</v>
      </c>
      <c r="D26" s="256"/>
      <c r="E26" s="257" t="s">
        <v>99</v>
      </c>
      <c r="F26" s="257"/>
    </row>
    <row r="27" spans="1:6" ht="72.75" customHeight="1">
      <c r="A27" s="31">
        <v>15</v>
      </c>
      <c r="B27" s="32" t="s">
        <v>100</v>
      </c>
      <c r="C27" s="254" t="s">
        <v>101</v>
      </c>
      <c r="D27" s="254"/>
      <c r="E27" s="255" t="s">
        <v>102</v>
      </c>
      <c r="F27" s="255"/>
    </row>
    <row r="28" spans="1:6" ht="102.75" customHeight="1">
      <c r="A28" s="31">
        <v>16</v>
      </c>
      <c r="B28" s="32" t="s">
        <v>103</v>
      </c>
      <c r="C28" s="256" t="s">
        <v>104</v>
      </c>
      <c r="D28" s="256"/>
      <c r="E28" s="257" t="s">
        <v>105</v>
      </c>
      <c r="F28" s="257"/>
    </row>
    <row r="29" spans="1:6">
      <c r="B29" s="306"/>
      <c r="C29" s="306"/>
      <c r="D29" s="306"/>
      <c r="E29" s="306"/>
      <c r="F29" s="33"/>
    </row>
  </sheetData>
  <sheetProtection algorithmName="SHA-512" hashValue="DJOBAXmPhUHwxcjFhIPYPG24BkBIWzP7ko7BsJEXpTqDdRw9ggtroVHdMNnJRcLwYQNgI25oDr3g9KYrn2FjDA==" saltValue="QnhVbRNyQOQiC/LXAXlqMQ==" spinCount="100000" sheet="1" formatCells="0" formatColumns="0" formatRows="0" insertColumns="0" insertRows="0" sort="0"/>
  <mergeCells count="53">
    <mergeCell ref="A1:B1"/>
    <mergeCell ref="C1:F1"/>
    <mergeCell ref="A2:B2"/>
    <mergeCell ref="C2:F2"/>
    <mergeCell ref="A3:B3"/>
    <mergeCell ref="C3:F3"/>
    <mergeCell ref="A4:B4"/>
    <mergeCell ref="C4:F4"/>
    <mergeCell ref="A5:B5"/>
    <mergeCell ref="C5:F5"/>
    <mergeCell ref="A6:B6"/>
    <mergeCell ref="C6:F6"/>
    <mergeCell ref="A7:B7"/>
    <mergeCell ref="C7:F7"/>
    <mergeCell ref="A8:B8"/>
    <mergeCell ref="C8:F8"/>
    <mergeCell ref="A10:B10"/>
    <mergeCell ref="C10:D10"/>
    <mergeCell ref="E10:F10"/>
    <mergeCell ref="A11:A13"/>
    <mergeCell ref="B11:B13"/>
    <mergeCell ref="C11:D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B29:E29"/>
  </mergeCell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U141"/>
  <sheetViews>
    <sheetView showGridLines="0" zoomScale="70" zoomScaleNormal="70" workbookViewId="0">
      <selection activeCell="C83" sqref="C83"/>
    </sheetView>
  </sheetViews>
  <sheetFormatPr defaultColWidth="9.140625" defaultRowHeight="12.95"/>
  <cols>
    <col min="1" max="1" width="14.28515625" style="21" customWidth="1"/>
    <col min="2" max="2" width="66.42578125" customWidth="1"/>
    <col min="3" max="3" width="30.140625" style="22" customWidth="1"/>
    <col min="4" max="4" width="30" style="22" customWidth="1"/>
    <col min="5" max="5" width="35.42578125" style="22" customWidth="1"/>
    <col min="6" max="6" width="27" style="22" customWidth="1"/>
    <col min="7" max="7" width="27.85546875" customWidth="1"/>
    <col min="8" max="8" width="16.7109375" customWidth="1"/>
    <col min="9" max="9" width="18.7109375" customWidth="1"/>
    <col min="10" max="10" width="40.85546875" customWidth="1"/>
    <col min="11" max="11" width="22.42578125" customWidth="1"/>
    <col min="12" max="13" width="19" customWidth="1"/>
    <col min="14" max="14" width="22" customWidth="1"/>
    <col min="15" max="15" width="21.7109375" style="21" customWidth="1"/>
    <col min="16" max="18" width="11" style="21" customWidth="1"/>
    <col min="19" max="19" width="14.85546875" customWidth="1"/>
    <col min="20" max="20" width="29.140625" customWidth="1"/>
    <col min="26" max="26" width="46" customWidth="1"/>
    <col min="27" max="27" width="126.42578125" customWidth="1"/>
  </cols>
  <sheetData>
    <row r="1" spans="1:19">
      <c r="A1" s="245" t="s">
        <v>36</v>
      </c>
      <c r="B1" s="245"/>
      <c r="C1" s="245"/>
      <c r="D1" s="245"/>
      <c r="E1" s="245"/>
      <c r="F1" s="245"/>
      <c r="G1" s="34"/>
    </row>
    <row r="2" spans="1:19">
      <c r="A2" s="240" t="s">
        <v>37</v>
      </c>
      <c r="B2" s="240"/>
      <c r="C2" s="228"/>
      <c r="D2" s="228"/>
      <c r="E2" s="228"/>
      <c r="F2" s="228"/>
      <c r="G2" s="34"/>
      <c r="H2" s="241" t="s">
        <v>106</v>
      </c>
      <c r="I2" s="241"/>
      <c r="J2" s="241"/>
      <c r="K2" s="2"/>
    </row>
    <row r="3" spans="1:19">
      <c r="A3" s="240" t="s">
        <v>39</v>
      </c>
      <c r="B3" s="240"/>
      <c r="C3" s="228"/>
      <c r="D3" s="228"/>
      <c r="E3" s="228"/>
      <c r="F3" s="228"/>
      <c r="G3" s="34"/>
      <c r="H3" s="35"/>
      <c r="I3" s="246" t="s">
        <v>107</v>
      </c>
      <c r="J3" s="246"/>
      <c r="K3" s="1"/>
    </row>
    <row r="4" spans="1:19">
      <c r="A4" s="240" t="s">
        <v>108</v>
      </c>
      <c r="B4" s="240"/>
      <c r="C4" s="228"/>
      <c r="D4" s="228"/>
      <c r="E4" s="228"/>
      <c r="F4" s="228"/>
      <c r="G4" s="34"/>
      <c r="H4" s="36"/>
      <c r="I4" s="246" t="s">
        <v>109</v>
      </c>
      <c r="J4" s="246"/>
      <c r="K4" s="1"/>
    </row>
    <row r="5" spans="1:19" ht="21" customHeight="1">
      <c r="A5" s="240" t="s">
        <v>42</v>
      </c>
      <c r="B5" s="240"/>
      <c r="C5" s="227"/>
      <c r="D5" s="227"/>
      <c r="E5" s="227"/>
      <c r="F5" s="227"/>
      <c r="G5" s="34"/>
      <c r="H5" s="37"/>
      <c r="I5" s="246" t="s">
        <v>110</v>
      </c>
      <c r="J5" s="246"/>
    </row>
    <row r="6" spans="1:19" ht="15" customHeight="1">
      <c r="A6" s="240" t="s">
        <v>44</v>
      </c>
      <c r="B6" s="240"/>
      <c r="C6" s="228"/>
      <c r="D6" s="228"/>
      <c r="E6" s="228"/>
      <c r="F6" s="228"/>
      <c r="G6" s="34"/>
    </row>
    <row r="7" spans="1:19">
      <c r="G7" s="34"/>
    </row>
    <row r="8" spans="1:19" ht="15" customHeight="1">
      <c r="A8" s="245" t="s">
        <v>111</v>
      </c>
      <c r="B8" s="245"/>
      <c r="C8" s="245"/>
      <c r="D8" s="245"/>
      <c r="E8" s="245"/>
      <c r="F8" s="245"/>
      <c r="G8" s="34"/>
      <c r="H8" s="34"/>
    </row>
    <row r="9" spans="1:19" s="24" customFormat="1">
      <c r="A9" s="240" t="s">
        <v>46</v>
      </c>
      <c r="B9" s="240"/>
      <c r="C9" s="228"/>
      <c r="D9" s="228"/>
      <c r="E9" s="228"/>
      <c r="F9" s="228"/>
      <c r="O9" s="38"/>
      <c r="P9" s="38"/>
      <c r="Q9" s="38"/>
      <c r="R9" s="38"/>
    </row>
    <row r="10" spans="1:19" s="24" customFormat="1">
      <c r="A10" s="240" t="s">
        <v>112</v>
      </c>
      <c r="B10" s="240"/>
      <c r="C10" s="279"/>
      <c r="D10" s="279"/>
      <c r="E10" s="279"/>
      <c r="F10" s="279"/>
      <c r="G10" s="25"/>
      <c r="O10" s="38"/>
      <c r="P10" s="38"/>
      <c r="Q10" s="38"/>
      <c r="R10" s="38"/>
    </row>
    <row r="11" spans="1:19">
      <c r="A11" s="23"/>
      <c r="B11" s="39" t="s">
        <v>113</v>
      </c>
      <c r="C11" s="40" t="s">
        <v>114</v>
      </c>
      <c r="D11" s="41"/>
      <c r="E11" s="41"/>
      <c r="F11" s="42"/>
      <c r="G11" s="2"/>
    </row>
    <row r="12" spans="1:19" ht="64.5" customHeight="1">
      <c r="A12" s="240" t="s">
        <v>115</v>
      </c>
      <c r="B12" s="240"/>
      <c r="C12" s="227" t="s">
        <v>116</v>
      </c>
      <c r="D12" s="227"/>
      <c r="E12" s="227"/>
      <c r="F12" s="227"/>
      <c r="G12" s="43"/>
      <c r="H12" s="34"/>
      <c r="I12" s="34"/>
    </row>
    <row r="13" spans="1:19" ht="39" customHeight="1">
      <c r="A13" s="240" t="s">
        <v>117</v>
      </c>
      <c r="B13" s="240"/>
      <c r="C13" s="227"/>
      <c r="D13" s="227"/>
      <c r="E13" s="227"/>
      <c r="F13" s="227"/>
      <c r="G13" s="44"/>
      <c r="H13" s="34"/>
      <c r="I13" s="34"/>
    </row>
    <row r="14" spans="1:19" ht="20.25" customHeight="1">
      <c r="A14" s="240" t="s">
        <v>118</v>
      </c>
      <c r="B14" s="240"/>
      <c r="C14" s="228" t="s">
        <v>119</v>
      </c>
      <c r="D14" s="228"/>
      <c r="E14" s="228"/>
      <c r="F14" s="228"/>
      <c r="G14" s="43"/>
      <c r="H14" s="34"/>
      <c r="I14" s="34"/>
    </row>
    <row r="15" spans="1:19" ht="35.25" customHeight="1">
      <c r="A15" s="235" t="s">
        <v>120</v>
      </c>
      <c r="B15" s="235"/>
      <c r="C15" s="227" t="s">
        <v>121</v>
      </c>
      <c r="D15" s="227"/>
      <c r="E15" s="227"/>
      <c r="F15" s="227"/>
      <c r="G15" s="43"/>
      <c r="H15" s="43"/>
      <c r="I15" s="43"/>
      <c r="J15" s="43"/>
      <c r="K15" s="43"/>
      <c r="L15" s="43"/>
      <c r="M15" s="34"/>
      <c r="N15" s="34"/>
      <c r="O15" s="45"/>
      <c r="P15" s="45"/>
      <c r="Q15" s="45"/>
      <c r="R15" s="45"/>
      <c r="S15" s="34"/>
    </row>
    <row r="16" spans="1:19" ht="27.75" customHeight="1">
      <c r="A16" s="235" t="s">
        <v>122</v>
      </c>
      <c r="B16" s="235"/>
      <c r="C16" s="227"/>
      <c r="D16" s="227"/>
      <c r="E16" s="227"/>
      <c r="F16" s="227"/>
      <c r="G16" s="43"/>
      <c r="H16" s="43"/>
      <c r="I16" s="34"/>
      <c r="J16" s="34"/>
      <c r="K16" s="34"/>
      <c r="L16" s="34"/>
      <c r="M16" s="34"/>
      <c r="N16" s="34"/>
      <c r="O16" s="45"/>
      <c r="P16" s="45"/>
      <c r="Q16" s="45"/>
      <c r="R16" s="45"/>
      <c r="S16" s="34"/>
    </row>
    <row r="17" spans="1:19" ht="27.75" customHeight="1">
      <c r="A17" s="235" t="s">
        <v>123</v>
      </c>
      <c r="B17" s="235"/>
      <c r="C17" s="227" t="s">
        <v>124</v>
      </c>
      <c r="D17" s="227"/>
      <c r="E17" s="227"/>
      <c r="F17" s="227"/>
      <c r="G17" s="43"/>
      <c r="H17" s="43"/>
      <c r="I17" s="34"/>
      <c r="J17" s="34"/>
      <c r="K17" s="34"/>
      <c r="L17" s="34"/>
      <c r="M17" s="34"/>
      <c r="N17" s="34"/>
      <c r="O17" s="45"/>
      <c r="P17" s="45"/>
      <c r="Q17" s="45"/>
      <c r="R17" s="45"/>
      <c r="S17" s="34"/>
    </row>
    <row r="18" spans="1:19" ht="27.75" customHeight="1">
      <c r="A18" s="235"/>
      <c r="B18" s="235"/>
      <c r="C18" s="227" t="s">
        <v>125</v>
      </c>
      <c r="D18" s="227"/>
      <c r="E18" s="227"/>
      <c r="F18" s="227"/>
      <c r="G18" s="43"/>
      <c r="H18" s="43"/>
      <c r="I18" s="34"/>
    </row>
    <row r="19" spans="1:19">
      <c r="A19" s="33"/>
      <c r="B19" s="33"/>
      <c r="C19" s="33"/>
      <c r="D19" s="33"/>
      <c r="E19" s="33"/>
      <c r="F19" s="33"/>
      <c r="G19" s="33"/>
    </row>
    <row r="20" spans="1:19" ht="52.5" customHeight="1">
      <c r="A20" s="234" t="s">
        <v>126</v>
      </c>
      <c r="B20" s="234"/>
      <c r="C20" s="234"/>
      <c r="D20" s="234"/>
      <c r="E20" s="234"/>
      <c r="F20" s="234"/>
      <c r="G20" s="234"/>
      <c r="H20" s="234"/>
      <c r="I20" s="234"/>
    </row>
    <row r="21" spans="1:19" s="1" customFormat="1" ht="33.75" customHeight="1">
      <c r="A21" s="236"/>
      <c r="B21" s="236"/>
      <c r="C21" s="46" t="s">
        <v>127</v>
      </c>
      <c r="D21" s="47" t="s">
        <v>128</v>
      </c>
      <c r="E21" s="47" t="s">
        <v>129</v>
      </c>
      <c r="F21" s="48" t="s">
        <v>130</v>
      </c>
      <c r="G21" s="48" t="s">
        <v>131</v>
      </c>
      <c r="H21" s="48" t="s">
        <v>132</v>
      </c>
      <c r="I21" s="48" t="s">
        <v>133</v>
      </c>
      <c r="O21" s="21"/>
      <c r="P21" s="21"/>
      <c r="Q21" s="21"/>
      <c r="R21" s="22"/>
    </row>
    <row r="22" spans="1:19" s="1" customFormat="1" ht="33.75" customHeight="1">
      <c r="A22" s="201" t="s">
        <v>134</v>
      </c>
      <c r="B22" s="201"/>
      <c r="C22" s="49">
        <f>D104+E104+F104</f>
        <v>0</v>
      </c>
      <c r="D22" s="49">
        <f>G104+H104+I104+J104+K104+O104+P104+Q104+R104</f>
        <v>0</v>
      </c>
      <c r="E22" s="49">
        <f>C104+D104+E104+F104+G104+H104+I104+J104+K104+O104+P104+Q104+R104</f>
        <v>0</v>
      </c>
      <c r="F22" s="49">
        <f>G104+H104+I104+J104+K104</f>
        <v>0</v>
      </c>
      <c r="G22" s="49" t="e">
        <f>L104+N104</f>
        <v>#VALUE!</v>
      </c>
      <c r="H22" s="49">
        <f>O104+P104+Q104+R104</f>
        <v>0</v>
      </c>
      <c r="I22" s="49">
        <f>T104</f>
        <v>0</v>
      </c>
      <c r="O22" s="21"/>
      <c r="P22" s="21"/>
      <c r="Q22" s="21"/>
      <c r="R22" s="22"/>
    </row>
    <row r="23" spans="1:19" ht="33.75" customHeight="1">
      <c r="A23" s="237" t="s">
        <v>135</v>
      </c>
      <c r="B23" s="237"/>
      <c r="C23" s="50" t="e">
        <f t="shared" ref="C23:I23" si="0">C22/$C$6</f>
        <v>#DIV/0!</v>
      </c>
      <c r="D23" s="51" t="e">
        <f t="shared" si="0"/>
        <v>#DIV/0!</v>
      </c>
      <c r="E23" s="51" t="e">
        <f t="shared" si="0"/>
        <v>#DIV/0!</v>
      </c>
      <c r="F23" s="50" t="e">
        <f t="shared" si="0"/>
        <v>#DIV/0!</v>
      </c>
      <c r="G23" s="50" t="e">
        <f t="shared" si="0"/>
        <v>#VALUE!</v>
      </c>
      <c r="H23" s="50" t="e">
        <f t="shared" si="0"/>
        <v>#DIV/0!</v>
      </c>
      <c r="I23" s="50" t="e">
        <f t="shared" si="0"/>
        <v>#DIV/0!</v>
      </c>
    </row>
    <row r="24" spans="1:19" ht="33.75" customHeight="1">
      <c r="A24" s="201" t="s">
        <v>136</v>
      </c>
      <c r="B24" s="201"/>
      <c r="C24" s="277" t="s">
        <v>137</v>
      </c>
      <c r="D24" s="277"/>
      <c r="E24" s="277"/>
      <c r="F24" s="278"/>
      <c r="G24" s="278"/>
      <c r="H24" s="278"/>
      <c r="I24" s="278"/>
    </row>
    <row r="25" spans="1:19" ht="33.75" customHeight="1">
      <c r="A25" s="201" t="s">
        <v>138</v>
      </c>
      <c r="B25" s="201"/>
      <c r="C25" s="52" t="str">
        <f>VLOOKUP($C$24,'WLC benchmarks'!$B$10:$E$13,2, TRUE())</f>
        <v>&lt;850</v>
      </c>
      <c r="D25" s="52" t="str">
        <f>VLOOKUP($C$24,'WLC benchmarks'!$B$10:$E$13,3, TRUE())</f>
        <v>&lt;350</v>
      </c>
      <c r="E25" s="52" t="str">
        <f>VLOOKUP($C$24,'WLC benchmarks'!$B$10:$E$13,4, TRUE())</f>
        <v>&lt;1200</v>
      </c>
      <c r="F25" s="278"/>
      <c r="G25" s="278"/>
      <c r="H25" s="278"/>
      <c r="I25" s="278"/>
      <c r="J25" s="34"/>
      <c r="K25" s="43"/>
    </row>
    <row r="26" spans="1:19" ht="33.75" customHeight="1">
      <c r="A26" s="201" t="s">
        <v>139</v>
      </c>
      <c r="B26" s="201"/>
      <c r="C26" s="52" t="str">
        <f>VLOOKUP($C$24,'WLC benchmarks'!$B$16:$E$19,2, TRUE())</f>
        <v>&lt;500</v>
      </c>
      <c r="D26" s="52" t="str">
        <f>VLOOKUP($C$24,'WLC benchmarks'!$B$16:$E$19,3, TRUE())</f>
        <v>&lt;300</v>
      </c>
      <c r="E26" s="52" t="str">
        <f>VLOOKUP($C$24,'WLC benchmarks'!$B$16:$E$19,4, TRUE())</f>
        <v>&lt;800</v>
      </c>
      <c r="F26" s="278"/>
      <c r="G26" s="278"/>
      <c r="H26" s="278"/>
      <c r="I26" s="278"/>
    </row>
    <row r="27" spans="1:19" ht="69" customHeight="1">
      <c r="A27" s="201" t="s">
        <v>140</v>
      </c>
      <c r="B27" s="201"/>
      <c r="C27" s="227" t="s">
        <v>141</v>
      </c>
      <c r="D27" s="227"/>
      <c r="E27" s="227"/>
      <c r="F27" s="227"/>
      <c r="G27" s="227"/>
      <c r="H27" s="227"/>
      <c r="I27" s="227"/>
    </row>
    <row r="28" spans="1:19" ht="15.75" customHeight="1">
      <c r="A28" s="53"/>
      <c r="B28" s="53"/>
      <c r="C28" s="21"/>
      <c r="D28" s="21"/>
      <c r="E28" s="21"/>
      <c r="F28" s="21"/>
      <c r="G28" s="33"/>
    </row>
    <row r="29" spans="1:19" ht="15.75" customHeight="1">
      <c r="A29" s="214" t="s">
        <v>142</v>
      </c>
      <c r="B29" s="214"/>
      <c r="C29" s="214"/>
      <c r="D29" s="214"/>
      <c r="E29" s="214"/>
      <c r="F29" s="214"/>
      <c r="G29" s="34"/>
    </row>
    <row r="30" spans="1:19" ht="27.75" customHeight="1">
      <c r="A30" s="275" t="s">
        <v>55</v>
      </c>
      <c r="B30" s="275"/>
      <c r="C30" s="276" t="s">
        <v>143</v>
      </c>
      <c r="D30" s="276"/>
      <c r="E30" s="276"/>
      <c r="F30" s="276"/>
      <c r="G30" s="33"/>
    </row>
    <row r="31" spans="1:19" ht="27" customHeight="1">
      <c r="A31" s="235" t="s">
        <v>57</v>
      </c>
      <c r="B31" s="235"/>
      <c r="C31" s="228" t="s">
        <v>144</v>
      </c>
      <c r="D31" s="228"/>
      <c r="E31" s="228"/>
      <c r="F31" s="228"/>
      <c r="G31" s="33"/>
    </row>
    <row r="32" spans="1:19" ht="27" customHeight="1">
      <c r="A32" s="235" t="s">
        <v>59</v>
      </c>
      <c r="B32" s="235"/>
      <c r="C32" s="228" t="s">
        <v>145</v>
      </c>
      <c r="D32" s="228"/>
      <c r="E32" s="228"/>
      <c r="F32" s="228"/>
      <c r="G32" s="33"/>
    </row>
    <row r="33" spans="1:18" ht="15.75" customHeight="1">
      <c r="A33" s="53"/>
      <c r="B33" s="53"/>
      <c r="C33" s="21"/>
      <c r="D33" s="21"/>
      <c r="E33" s="21"/>
      <c r="F33" s="21"/>
      <c r="G33" s="33"/>
    </row>
    <row r="34" spans="1:18" ht="33" customHeight="1">
      <c r="A34" s="225" t="s">
        <v>146</v>
      </c>
      <c r="B34" s="225"/>
      <c r="C34" s="226" t="s">
        <v>147</v>
      </c>
      <c r="D34" s="226"/>
      <c r="E34" s="226"/>
      <c r="F34" s="54" t="s">
        <v>148</v>
      </c>
      <c r="G34" s="33"/>
      <c r="H34" s="55"/>
      <c r="I34" s="55"/>
      <c r="J34" s="56"/>
      <c r="K34" s="56"/>
      <c r="L34" s="56"/>
      <c r="M34" s="56"/>
      <c r="N34" s="57"/>
      <c r="O34" s="56"/>
      <c r="P34" s="56"/>
      <c r="Q34" s="56"/>
    </row>
    <row r="35" spans="1:18" ht="24.75" customHeight="1">
      <c r="A35" s="225"/>
      <c r="B35" s="225"/>
      <c r="C35" s="227" t="s">
        <v>149</v>
      </c>
      <c r="D35" s="227"/>
      <c r="E35" s="227"/>
      <c r="F35" s="36"/>
      <c r="G35" s="33"/>
      <c r="H35" s="55"/>
      <c r="I35" s="55"/>
      <c r="J35" s="58"/>
      <c r="K35" s="58"/>
      <c r="L35" s="58"/>
      <c r="M35" s="58"/>
      <c r="N35" s="57"/>
      <c r="O35" s="56"/>
      <c r="P35" s="56"/>
      <c r="Q35" s="56"/>
    </row>
    <row r="36" spans="1:18" ht="12.75" customHeight="1">
      <c r="A36" s="225"/>
      <c r="B36" s="225"/>
      <c r="C36" s="274"/>
      <c r="D36" s="274"/>
      <c r="E36" s="274"/>
      <c r="F36" s="36"/>
      <c r="G36" s="33"/>
      <c r="H36" s="55"/>
      <c r="I36" s="55"/>
      <c r="J36" s="56"/>
      <c r="K36" s="56"/>
      <c r="L36" s="56"/>
      <c r="M36" s="56"/>
      <c r="N36" s="57"/>
      <c r="O36" s="56"/>
      <c r="P36" s="56"/>
      <c r="Q36" s="56"/>
    </row>
    <row r="37" spans="1:18" ht="12.75" customHeight="1">
      <c r="A37" s="225"/>
      <c r="B37" s="225"/>
      <c r="C37" s="274"/>
      <c r="D37" s="274"/>
      <c r="E37" s="274"/>
      <c r="F37" s="36"/>
      <c r="G37" s="33"/>
      <c r="H37" s="55"/>
      <c r="I37" s="55"/>
      <c r="J37" s="56"/>
      <c r="K37" s="56"/>
      <c r="L37" s="56"/>
      <c r="M37" s="56"/>
      <c r="N37" s="57"/>
      <c r="O37" s="56"/>
      <c r="P37" s="56"/>
      <c r="Q37" s="56"/>
    </row>
    <row r="38" spans="1:18" s="1" customFormat="1">
      <c r="A38" s="225"/>
      <c r="B38" s="225"/>
      <c r="C38" s="228"/>
      <c r="D38" s="228"/>
      <c r="E38" s="228"/>
      <c r="F38" s="36"/>
      <c r="G38" s="33"/>
      <c r="H38" s="55"/>
      <c r="I38" s="55"/>
      <c r="J38" s="58"/>
      <c r="K38" s="58"/>
      <c r="L38" s="58"/>
      <c r="M38" s="58"/>
      <c r="N38" s="57"/>
      <c r="O38" s="56"/>
      <c r="P38" s="56"/>
      <c r="Q38" s="56"/>
      <c r="R38" s="22"/>
    </row>
    <row r="39" spans="1:18" s="62" customFormat="1">
      <c r="A39" s="59"/>
      <c r="B39" s="59"/>
      <c r="C39" s="60"/>
      <c r="D39" s="60"/>
      <c r="E39" s="60"/>
      <c r="F39" s="61"/>
      <c r="G39" s="33"/>
      <c r="O39" s="60"/>
      <c r="P39" s="60"/>
      <c r="Q39" s="60"/>
      <c r="R39" s="60"/>
    </row>
    <row r="40" spans="1:18" s="1" customFormat="1" ht="30.75" customHeight="1">
      <c r="A40" s="230" t="s">
        <v>150</v>
      </c>
      <c r="B40" s="230"/>
      <c r="C40" s="226" t="s">
        <v>151</v>
      </c>
      <c r="D40" s="226"/>
      <c r="E40" s="226"/>
      <c r="F40" s="54" t="s">
        <v>152</v>
      </c>
      <c r="G40" s="33"/>
      <c r="O40" s="22"/>
      <c r="P40" s="22"/>
      <c r="Q40" s="22"/>
      <c r="R40" s="22"/>
    </row>
    <row r="41" spans="1:18" s="1" customFormat="1" ht="12.75" customHeight="1">
      <c r="A41" s="230"/>
      <c r="B41" s="230"/>
      <c r="C41" s="228" t="s">
        <v>153</v>
      </c>
      <c r="D41" s="228"/>
      <c r="E41" s="228"/>
      <c r="F41" s="63"/>
      <c r="G41" s="33"/>
      <c r="O41" s="22"/>
      <c r="P41" s="22"/>
      <c r="Q41" s="22"/>
      <c r="R41" s="22"/>
    </row>
    <row r="42" spans="1:18">
      <c r="A42" s="230"/>
      <c r="B42" s="230"/>
      <c r="C42" s="274"/>
      <c r="D42" s="274"/>
      <c r="E42" s="274"/>
      <c r="F42" s="63"/>
    </row>
    <row r="43" spans="1:18">
      <c r="A43" s="230"/>
      <c r="B43" s="230"/>
      <c r="C43" s="274"/>
      <c r="D43" s="274"/>
      <c r="E43" s="274"/>
      <c r="F43" s="63"/>
      <c r="J43" s="1"/>
      <c r="K43" s="1"/>
      <c r="L43" s="1"/>
    </row>
    <row r="44" spans="1:18">
      <c r="A44" s="230"/>
      <c r="B44" s="230"/>
      <c r="C44" s="274"/>
      <c r="D44" s="274"/>
      <c r="E44" s="274"/>
      <c r="F44" s="63"/>
      <c r="J44" s="1"/>
      <c r="K44" s="1"/>
      <c r="L44" s="1"/>
    </row>
    <row r="45" spans="1:18">
      <c r="B45" s="307"/>
      <c r="C45" s="307"/>
      <c r="D45" s="307"/>
      <c r="E45" s="307"/>
      <c r="F45" s="307"/>
    </row>
    <row r="46" spans="1:18" s="64" customFormat="1">
      <c r="B46" s="307"/>
      <c r="C46" s="307"/>
      <c r="D46" s="307"/>
      <c r="E46" s="307"/>
      <c r="F46" s="307"/>
      <c r="M46" s="34"/>
      <c r="O46" s="21"/>
      <c r="P46" s="21"/>
      <c r="Q46" s="21"/>
      <c r="R46" s="21"/>
    </row>
    <row r="47" spans="1:18" s="64" customFormat="1" ht="27.75" customHeight="1">
      <c r="A47" s="214" t="s">
        <v>154</v>
      </c>
      <c r="B47" s="214"/>
      <c r="C47" s="219" t="s">
        <v>155</v>
      </c>
      <c r="D47" s="219"/>
      <c r="E47" s="220" t="s">
        <v>156</v>
      </c>
      <c r="F47" s="221" t="s">
        <v>157</v>
      </c>
      <c r="G47" s="221"/>
      <c r="H47" s="220" t="s">
        <v>158</v>
      </c>
      <c r="I47" s="220"/>
      <c r="J47" s="34"/>
      <c r="K47" s="34"/>
      <c r="L47" s="34"/>
      <c r="M47" s="34"/>
      <c r="N47" s="21"/>
      <c r="O47" s="21"/>
      <c r="P47" s="21"/>
      <c r="Q47" s="21"/>
    </row>
    <row r="48" spans="1:18" s="64" customFormat="1" ht="42" customHeight="1">
      <c r="A48" s="222" t="s">
        <v>159</v>
      </c>
      <c r="B48" s="222"/>
      <c r="C48" s="65" t="s">
        <v>160</v>
      </c>
      <c r="D48" s="65" t="s">
        <v>161</v>
      </c>
      <c r="E48" s="220"/>
      <c r="F48" s="221"/>
      <c r="G48" s="221"/>
      <c r="H48" s="65" t="s">
        <v>162</v>
      </c>
      <c r="I48" s="65" t="s">
        <v>163</v>
      </c>
      <c r="N48" s="21"/>
      <c r="O48" s="21"/>
      <c r="P48" s="21"/>
      <c r="Q48" s="21"/>
    </row>
    <row r="49" spans="1:17" s="64" customFormat="1" ht="55.5" customHeight="1">
      <c r="A49" s="223" t="s">
        <v>164</v>
      </c>
      <c r="B49" s="223"/>
      <c r="C49" s="66" t="s">
        <v>165</v>
      </c>
      <c r="D49" s="67" t="s">
        <v>166</v>
      </c>
      <c r="E49" s="224" t="s">
        <v>167</v>
      </c>
      <c r="F49" s="224" t="s">
        <v>168</v>
      </c>
      <c r="G49" s="224"/>
      <c r="H49" s="67" t="s">
        <v>169</v>
      </c>
      <c r="I49" s="67" t="s">
        <v>170</v>
      </c>
      <c r="N49" s="21"/>
      <c r="O49" s="21"/>
      <c r="P49" s="21"/>
      <c r="Q49" s="21"/>
    </row>
    <row r="50" spans="1:17" s="64" customFormat="1" ht="12.75" customHeight="1">
      <c r="A50" s="223"/>
      <c r="B50" s="223"/>
      <c r="C50" s="68" t="s">
        <v>171</v>
      </c>
      <c r="D50" s="67" t="s">
        <v>172</v>
      </c>
      <c r="E50" s="224"/>
      <c r="F50" s="224"/>
      <c r="G50" s="224"/>
      <c r="H50" s="67" t="s">
        <v>173</v>
      </c>
      <c r="I50" s="67" t="s">
        <v>174</v>
      </c>
      <c r="N50" s="21"/>
      <c r="O50" s="21"/>
      <c r="P50" s="21"/>
      <c r="Q50" s="21"/>
    </row>
    <row r="51" spans="1:17" s="64" customFormat="1" ht="12.75" customHeight="1">
      <c r="A51" s="223"/>
      <c r="B51" s="223"/>
      <c r="C51" s="68" t="s">
        <v>175</v>
      </c>
      <c r="D51" s="69" t="s">
        <v>176</v>
      </c>
      <c r="E51" s="224"/>
      <c r="F51" s="224"/>
      <c r="G51" s="224"/>
      <c r="H51" s="69" t="s">
        <v>169</v>
      </c>
      <c r="I51" s="69" t="s">
        <v>169</v>
      </c>
      <c r="N51" s="21"/>
      <c r="O51" s="21"/>
      <c r="P51" s="21"/>
      <c r="Q51" s="21"/>
    </row>
    <row r="52" spans="1:17" s="64" customFormat="1" ht="30" customHeight="1">
      <c r="A52" s="70">
        <v>0.1</v>
      </c>
      <c r="B52" s="71" t="s">
        <v>177</v>
      </c>
      <c r="C52" s="72"/>
      <c r="D52" s="72"/>
      <c r="E52" s="218"/>
      <c r="F52" s="212"/>
      <c r="G52" s="212"/>
      <c r="H52" s="73"/>
      <c r="I52" s="73"/>
      <c r="J52" s="217" t="s">
        <v>178</v>
      </c>
      <c r="K52" s="217"/>
      <c r="L52" s="217"/>
      <c r="N52" s="21"/>
      <c r="O52" s="21"/>
      <c r="P52" s="21"/>
      <c r="Q52" s="21"/>
    </row>
    <row r="53" spans="1:17" s="64" customFormat="1" ht="30" customHeight="1">
      <c r="A53" s="74">
        <v>0.2</v>
      </c>
      <c r="B53" s="75" t="s">
        <v>179</v>
      </c>
      <c r="C53" s="72"/>
      <c r="D53" s="72"/>
      <c r="E53" s="218"/>
      <c r="F53" s="212"/>
      <c r="G53" s="212"/>
      <c r="H53" s="73"/>
      <c r="I53" s="73"/>
      <c r="J53" s="213"/>
      <c r="K53" s="213"/>
      <c r="L53" s="213"/>
      <c r="N53" s="21"/>
      <c r="O53" s="21"/>
      <c r="P53" s="21"/>
      <c r="Q53" s="21"/>
    </row>
    <row r="54" spans="1:17" s="64" customFormat="1" ht="30" customHeight="1">
      <c r="A54" s="74">
        <v>0.3</v>
      </c>
      <c r="B54" s="75" t="s">
        <v>180</v>
      </c>
      <c r="C54" s="72"/>
      <c r="D54" s="72"/>
      <c r="E54" s="218"/>
      <c r="F54" s="212"/>
      <c r="G54" s="212"/>
      <c r="H54" s="73"/>
      <c r="I54" s="73"/>
      <c r="J54" s="213"/>
      <c r="K54" s="213"/>
      <c r="L54" s="213"/>
      <c r="N54" s="21"/>
      <c r="O54" s="21"/>
      <c r="P54" s="21"/>
      <c r="Q54" s="21"/>
    </row>
    <row r="55" spans="1:17" s="64" customFormat="1" ht="30" customHeight="1">
      <c r="A55" s="74">
        <v>0.4</v>
      </c>
      <c r="B55" s="75" t="s">
        <v>181</v>
      </c>
      <c r="C55" s="72"/>
      <c r="D55" s="72"/>
      <c r="E55" s="218"/>
      <c r="F55" s="212"/>
      <c r="G55" s="212"/>
      <c r="H55" s="73"/>
      <c r="I55" s="73"/>
      <c r="J55" s="213"/>
      <c r="K55" s="213"/>
      <c r="L55" s="213"/>
      <c r="N55" s="21"/>
      <c r="O55" s="21"/>
      <c r="P55" s="21"/>
      <c r="Q55" s="21"/>
    </row>
    <row r="56" spans="1:17" s="64" customFormat="1" ht="30" customHeight="1">
      <c r="A56" s="74">
        <v>1</v>
      </c>
      <c r="B56" s="75" t="s">
        <v>182</v>
      </c>
      <c r="C56" s="72"/>
      <c r="D56" s="72"/>
      <c r="E56" s="77"/>
      <c r="F56" s="212"/>
      <c r="G56" s="212"/>
      <c r="H56" s="73"/>
      <c r="I56" s="73"/>
      <c r="J56" s="213"/>
      <c r="K56" s="213"/>
      <c r="L56" s="213"/>
      <c r="N56" s="21"/>
      <c r="O56" s="21"/>
      <c r="P56" s="21"/>
      <c r="Q56" s="21"/>
    </row>
    <row r="57" spans="1:17" s="64" customFormat="1" ht="30" customHeight="1">
      <c r="A57" s="78">
        <v>2.1</v>
      </c>
      <c r="B57" s="75" t="s">
        <v>183</v>
      </c>
      <c r="C57" s="72"/>
      <c r="D57" s="72"/>
      <c r="E57" s="77"/>
      <c r="F57" s="212"/>
      <c r="G57" s="212"/>
      <c r="H57" s="73"/>
      <c r="I57" s="73"/>
      <c r="J57" s="213"/>
      <c r="K57" s="213"/>
      <c r="L57" s="213"/>
      <c r="N57" s="21"/>
      <c r="O57" s="21"/>
      <c r="P57" s="21"/>
      <c r="Q57" s="21"/>
    </row>
    <row r="58" spans="1:17" s="64" customFormat="1" ht="30" customHeight="1">
      <c r="A58" s="74">
        <v>2.2000000000000002</v>
      </c>
      <c r="B58" s="75" t="s">
        <v>184</v>
      </c>
      <c r="C58" s="72"/>
      <c r="D58" s="72"/>
      <c r="E58" s="77"/>
      <c r="F58" s="212"/>
      <c r="G58" s="212"/>
      <c r="H58" s="73"/>
      <c r="I58" s="73"/>
      <c r="J58" s="213"/>
      <c r="K58" s="213"/>
      <c r="L58" s="213"/>
      <c r="N58" s="21"/>
      <c r="O58" s="21"/>
      <c r="P58" s="21"/>
      <c r="Q58" s="21"/>
    </row>
    <row r="59" spans="1:17" s="64" customFormat="1" ht="30" customHeight="1">
      <c r="A59" s="74">
        <v>2.2999999999999998</v>
      </c>
      <c r="B59" s="75" t="s">
        <v>185</v>
      </c>
      <c r="C59" s="72"/>
      <c r="D59" s="72"/>
      <c r="E59" s="77"/>
      <c r="F59" s="212"/>
      <c r="G59" s="212"/>
      <c r="H59" s="73"/>
      <c r="I59" s="73"/>
      <c r="J59" s="213"/>
      <c r="K59" s="213"/>
      <c r="L59" s="213"/>
      <c r="N59" s="21"/>
      <c r="O59" s="21"/>
      <c r="P59" s="21"/>
      <c r="Q59" s="21"/>
    </row>
    <row r="60" spans="1:17" s="64" customFormat="1" ht="30" customHeight="1">
      <c r="A60" s="74">
        <v>2.4</v>
      </c>
      <c r="B60" s="75" t="s">
        <v>186</v>
      </c>
      <c r="C60" s="72"/>
      <c r="D60" s="72"/>
      <c r="E60" s="77"/>
      <c r="F60" s="212"/>
      <c r="G60" s="212"/>
      <c r="H60" s="73"/>
      <c r="I60" s="73"/>
      <c r="J60" s="213"/>
      <c r="K60" s="213"/>
      <c r="L60" s="213"/>
      <c r="N60" s="21"/>
      <c r="O60" s="21"/>
      <c r="P60" s="21"/>
      <c r="Q60" s="21"/>
    </row>
    <row r="61" spans="1:17" s="64" customFormat="1" ht="30" customHeight="1">
      <c r="A61" s="74">
        <v>2.5</v>
      </c>
      <c r="B61" s="75" t="s">
        <v>187</v>
      </c>
      <c r="C61" s="72"/>
      <c r="D61" s="72"/>
      <c r="E61" s="77"/>
      <c r="F61" s="212"/>
      <c r="G61" s="212"/>
      <c r="H61" s="73"/>
      <c r="I61" s="73"/>
      <c r="J61" s="213"/>
      <c r="K61" s="213"/>
      <c r="L61" s="213"/>
      <c r="N61" s="21"/>
      <c r="O61" s="21"/>
      <c r="P61" s="21"/>
      <c r="Q61" s="21"/>
    </row>
    <row r="62" spans="1:17" s="64" customFormat="1" ht="30" customHeight="1">
      <c r="A62" s="74">
        <v>2.6</v>
      </c>
      <c r="B62" s="75" t="s">
        <v>188</v>
      </c>
      <c r="C62" s="72"/>
      <c r="D62" s="72"/>
      <c r="E62" s="77"/>
      <c r="F62" s="212"/>
      <c r="G62" s="212"/>
      <c r="H62" s="73"/>
      <c r="I62" s="73"/>
      <c r="J62" s="213"/>
      <c r="K62" s="213"/>
      <c r="L62" s="213"/>
      <c r="N62" s="21"/>
      <c r="O62" s="21"/>
      <c r="P62" s="21"/>
      <c r="Q62" s="21"/>
    </row>
    <row r="63" spans="1:17" s="64" customFormat="1" ht="30" customHeight="1">
      <c r="A63" s="74">
        <v>2.7</v>
      </c>
      <c r="B63" s="75" t="s">
        <v>189</v>
      </c>
      <c r="C63" s="72"/>
      <c r="D63" s="72"/>
      <c r="E63" s="77"/>
      <c r="F63" s="212"/>
      <c r="G63" s="212"/>
      <c r="H63" s="73"/>
      <c r="I63" s="73"/>
      <c r="J63" s="213"/>
      <c r="K63" s="213"/>
      <c r="L63" s="213"/>
      <c r="N63" s="21"/>
      <c r="O63" s="21"/>
      <c r="P63" s="21"/>
      <c r="Q63" s="21"/>
    </row>
    <row r="64" spans="1:17" s="64" customFormat="1" ht="30" customHeight="1">
      <c r="A64" s="74">
        <v>2.8</v>
      </c>
      <c r="B64" s="75" t="s">
        <v>190</v>
      </c>
      <c r="C64" s="72"/>
      <c r="D64" s="72"/>
      <c r="E64" s="77"/>
      <c r="F64" s="212"/>
      <c r="G64" s="212"/>
      <c r="H64" s="73"/>
      <c r="I64" s="73"/>
      <c r="J64" s="213"/>
      <c r="K64" s="213"/>
      <c r="L64" s="213"/>
      <c r="N64" s="21"/>
      <c r="O64" s="21"/>
      <c r="P64" s="21"/>
      <c r="Q64" s="21"/>
    </row>
    <row r="65" spans="1:20" s="64" customFormat="1" ht="30" customHeight="1">
      <c r="A65" s="74">
        <v>3</v>
      </c>
      <c r="B65" s="75" t="s">
        <v>191</v>
      </c>
      <c r="C65" s="72"/>
      <c r="D65" s="72"/>
      <c r="E65" s="77"/>
      <c r="F65" s="79"/>
      <c r="G65" s="80"/>
      <c r="H65" s="73"/>
      <c r="I65" s="73"/>
      <c r="J65" s="213"/>
      <c r="K65" s="213"/>
      <c r="L65" s="213"/>
      <c r="N65" s="21"/>
      <c r="O65" s="21"/>
      <c r="P65" s="21"/>
      <c r="Q65" s="21"/>
    </row>
    <row r="66" spans="1:20" s="64" customFormat="1" ht="30" customHeight="1">
      <c r="A66" s="74">
        <v>4</v>
      </c>
      <c r="B66" s="75" t="s">
        <v>192</v>
      </c>
      <c r="C66" s="72"/>
      <c r="D66" s="72"/>
      <c r="E66" s="77"/>
      <c r="F66" s="79"/>
      <c r="G66" s="80"/>
      <c r="H66" s="73"/>
      <c r="I66" s="73"/>
      <c r="J66" s="213"/>
      <c r="K66" s="213"/>
      <c r="L66" s="213"/>
      <c r="N66" s="21"/>
      <c r="O66" s="21"/>
      <c r="P66" s="21"/>
      <c r="Q66" s="21"/>
    </row>
    <row r="67" spans="1:20" s="64" customFormat="1" ht="30" customHeight="1">
      <c r="A67" s="74">
        <v>5</v>
      </c>
      <c r="B67" s="75" t="s">
        <v>193</v>
      </c>
      <c r="C67" s="72"/>
      <c r="D67" s="72"/>
      <c r="E67" s="77"/>
      <c r="F67" s="79"/>
      <c r="G67" s="80"/>
      <c r="H67" s="73"/>
      <c r="I67" s="73"/>
      <c r="J67" s="213"/>
      <c r="K67" s="213"/>
      <c r="L67" s="213"/>
      <c r="N67" s="21"/>
      <c r="O67" s="21"/>
      <c r="P67" s="21"/>
      <c r="Q67" s="21"/>
    </row>
    <row r="68" spans="1:20" s="64" customFormat="1" ht="30" customHeight="1">
      <c r="A68" s="74">
        <v>6</v>
      </c>
      <c r="B68" s="75" t="s">
        <v>194</v>
      </c>
      <c r="C68" s="72"/>
      <c r="D68" s="72"/>
      <c r="E68" s="77"/>
      <c r="F68" s="79"/>
      <c r="G68" s="80"/>
      <c r="H68" s="73"/>
      <c r="I68" s="73"/>
      <c r="J68" s="213"/>
      <c r="K68" s="213"/>
      <c r="L68" s="213"/>
      <c r="N68" s="21"/>
      <c r="O68" s="21"/>
      <c r="P68" s="21"/>
      <c r="Q68" s="21"/>
    </row>
    <row r="69" spans="1:20" s="64" customFormat="1" ht="30" customHeight="1">
      <c r="A69" s="74">
        <v>7</v>
      </c>
      <c r="B69" s="75" t="s">
        <v>195</v>
      </c>
      <c r="C69" s="72"/>
      <c r="D69" s="72"/>
      <c r="E69" s="77"/>
      <c r="F69" s="79"/>
      <c r="G69" s="80"/>
      <c r="H69" s="73"/>
      <c r="I69" s="73"/>
      <c r="J69" s="213"/>
      <c r="K69" s="213"/>
      <c r="L69" s="213"/>
      <c r="N69" s="21"/>
      <c r="O69" s="21"/>
      <c r="P69" s="21"/>
      <c r="Q69" s="21"/>
    </row>
    <row r="70" spans="1:20" s="64" customFormat="1" ht="30" customHeight="1">
      <c r="A70" s="74">
        <v>8</v>
      </c>
      <c r="B70" s="75" t="s">
        <v>196</v>
      </c>
      <c r="C70" s="72"/>
      <c r="D70" s="72"/>
      <c r="E70" s="77"/>
      <c r="F70" s="79"/>
      <c r="G70" s="80"/>
      <c r="H70" s="73"/>
      <c r="I70" s="73"/>
      <c r="J70" s="213"/>
      <c r="K70" s="213"/>
      <c r="L70" s="213"/>
      <c r="N70" s="21"/>
      <c r="O70" s="21"/>
      <c r="P70" s="21"/>
      <c r="Q70" s="21"/>
    </row>
    <row r="71" spans="1:20" s="64" customFormat="1" ht="30" customHeight="1">
      <c r="A71" s="74"/>
      <c r="B71" s="75"/>
      <c r="C71" s="72"/>
      <c r="D71" s="72"/>
      <c r="E71" s="77"/>
      <c r="F71" s="273"/>
      <c r="G71" s="273"/>
      <c r="H71" s="73"/>
      <c r="I71" s="73"/>
      <c r="J71" s="213"/>
      <c r="K71" s="213"/>
      <c r="L71" s="213"/>
      <c r="N71" s="21"/>
      <c r="O71" s="21"/>
      <c r="P71" s="21"/>
      <c r="Q71" s="21"/>
    </row>
    <row r="72" spans="1:20" s="64" customFormat="1" ht="30" customHeight="1">
      <c r="A72" s="214" t="s">
        <v>197</v>
      </c>
      <c r="B72" s="214"/>
      <c r="C72" s="65" t="s">
        <v>198</v>
      </c>
      <c r="D72" s="65" t="s">
        <v>199</v>
      </c>
      <c r="E72" s="81" t="s">
        <v>200</v>
      </c>
      <c r="F72" s="82" t="s">
        <v>201</v>
      </c>
      <c r="G72" s="82" t="s">
        <v>202</v>
      </c>
      <c r="H72" s="215"/>
      <c r="I72" s="215"/>
      <c r="J72" s="213"/>
      <c r="K72" s="213"/>
      <c r="L72" s="213"/>
      <c r="N72" s="21"/>
      <c r="O72" s="21"/>
      <c r="P72" s="21"/>
      <c r="Q72" s="21"/>
    </row>
    <row r="73" spans="1:20" s="64" customFormat="1" ht="30" customHeight="1">
      <c r="A73" s="74" t="s">
        <v>203</v>
      </c>
      <c r="B73" s="75" t="s">
        <v>204</v>
      </c>
      <c r="C73" s="77"/>
      <c r="D73" s="77"/>
      <c r="E73" s="77"/>
      <c r="F73" s="83"/>
      <c r="G73" s="83"/>
      <c r="H73" s="216"/>
      <c r="I73" s="216"/>
      <c r="J73" s="217" t="s">
        <v>205</v>
      </c>
      <c r="K73" s="217"/>
      <c r="L73" s="217"/>
      <c r="N73" s="21"/>
      <c r="O73" s="21"/>
      <c r="P73" s="21"/>
      <c r="Q73" s="21"/>
    </row>
    <row r="74" spans="1:20" s="64" customFormat="1" ht="30" customHeight="1">
      <c r="A74" s="74" t="s">
        <v>206</v>
      </c>
      <c r="B74" s="75" t="s">
        <v>207</v>
      </c>
      <c r="C74" s="77"/>
      <c r="D74" s="77"/>
      <c r="E74" s="77"/>
      <c r="F74" s="83"/>
      <c r="G74" s="83"/>
      <c r="H74" s="85"/>
      <c r="I74" s="84"/>
      <c r="J74" s="213"/>
      <c r="K74" s="213"/>
      <c r="L74" s="213"/>
      <c r="N74" s="21"/>
      <c r="O74" s="21"/>
      <c r="P74" s="21"/>
      <c r="Q74" s="21"/>
    </row>
    <row r="75" spans="1:20" s="64" customFormat="1" ht="30" customHeight="1">
      <c r="A75" s="74" t="s">
        <v>208</v>
      </c>
      <c r="B75" s="75" t="s">
        <v>209</v>
      </c>
      <c r="C75" s="86"/>
      <c r="D75" s="86"/>
      <c r="E75" s="86"/>
      <c r="F75" s="83"/>
      <c r="G75" s="83"/>
      <c r="H75" s="270"/>
      <c r="I75" s="270"/>
      <c r="J75" s="213"/>
      <c r="K75" s="213"/>
      <c r="L75" s="213"/>
      <c r="N75" s="21"/>
      <c r="O75" s="21"/>
      <c r="P75" s="21"/>
      <c r="Q75" s="21"/>
    </row>
    <row r="76" spans="1:20" s="64" customFormat="1" ht="29.25" customHeight="1">
      <c r="C76" s="87" t="s">
        <v>210</v>
      </c>
      <c r="D76" s="88">
        <f>SUM(D52:D71)+SUM(D73:D75)</f>
        <v>0</v>
      </c>
      <c r="E76" s="271"/>
      <c r="F76" s="271"/>
      <c r="G76" s="271"/>
      <c r="H76" s="89">
        <f>SUM(H52:H71)</f>
        <v>0</v>
      </c>
      <c r="I76" s="89">
        <f>SUM(I52:I71)</f>
        <v>0</v>
      </c>
      <c r="N76" s="21"/>
      <c r="O76" s="21"/>
      <c r="P76" s="21"/>
      <c r="Q76" s="21"/>
    </row>
    <row r="77" spans="1:20" s="93" customFormat="1" ht="34.5" customHeight="1">
      <c r="A77" s="53"/>
      <c r="B77" s="53"/>
      <c r="C77" s="90" t="s">
        <v>211</v>
      </c>
      <c r="D77" s="91" t="e">
        <f>D76/$C$6</f>
        <v>#DIV/0!</v>
      </c>
      <c r="E77" s="271"/>
      <c r="F77" s="271"/>
      <c r="G77" s="271"/>
      <c r="H77" s="92" t="e">
        <f>H76/$C$6</f>
        <v>#DIV/0!</v>
      </c>
      <c r="I77" s="92" t="e">
        <f>I76/$C$6</f>
        <v>#DIV/0!</v>
      </c>
      <c r="J77" s="272"/>
      <c r="K77" s="272"/>
      <c r="L77" s="272"/>
      <c r="O77" s="21"/>
      <c r="P77" s="21"/>
      <c r="Q77" s="21"/>
      <c r="R77" s="21"/>
    </row>
    <row r="78" spans="1:20" s="93" customFormat="1" ht="26.25" customHeight="1">
      <c r="A78" s="94"/>
      <c r="B78" s="94"/>
      <c r="C78" s="56"/>
      <c r="D78" s="56"/>
      <c r="E78" s="56"/>
      <c r="F78" s="56"/>
      <c r="O78" s="21"/>
      <c r="P78" s="21"/>
      <c r="Q78" s="21"/>
      <c r="R78" s="21"/>
    </row>
    <row r="79" spans="1:20" ht="23.25" customHeight="1">
      <c r="A79" s="207" t="s">
        <v>212</v>
      </c>
      <c r="B79" s="207"/>
      <c r="C79" s="208" t="s">
        <v>213</v>
      </c>
      <c r="D79" s="208" t="s">
        <v>214</v>
      </c>
      <c r="E79" s="208" t="s">
        <v>215</v>
      </c>
      <c r="F79" s="208"/>
      <c r="G79" s="209" t="s">
        <v>216</v>
      </c>
      <c r="H79" s="209"/>
      <c r="I79" s="209"/>
      <c r="J79" s="209"/>
      <c r="K79" s="209"/>
      <c r="L79" s="209"/>
      <c r="M79" s="209"/>
      <c r="N79" s="209"/>
      <c r="O79" s="208" t="s">
        <v>217</v>
      </c>
      <c r="P79" s="208"/>
      <c r="Q79" s="208"/>
      <c r="R79" s="208"/>
      <c r="S79" s="210" t="s">
        <v>218</v>
      </c>
      <c r="T79" s="211" t="s">
        <v>219</v>
      </c>
    </row>
    <row r="80" spans="1:20" ht="39" customHeight="1">
      <c r="A80" s="207"/>
      <c r="B80" s="207"/>
      <c r="C80" s="208"/>
      <c r="D80" s="208"/>
      <c r="E80" s="208"/>
      <c r="F80" s="208"/>
      <c r="G80" s="209"/>
      <c r="H80" s="209"/>
      <c r="I80" s="209"/>
      <c r="J80" s="209"/>
      <c r="K80" s="209"/>
      <c r="L80" s="209"/>
      <c r="M80" s="209"/>
      <c r="N80" s="209"/>
      <c r="O80" s="208"/>
      <c r="P80" s="208"/>
      <c r="Q80" s="208"/>
      <c r="R80" s="208"/>
      <c r="S80" s="210"/>
      <c r="T80" s="211"/>
    </row>
    <row r="81" spans="1:20" ht="24.75" customHeight="1">
      <c r="A81" s="207"/>
      <c r="B81" s="207"/>
      <c r="C81" s="208"/>
      <c r="D81" s="208" t="s">
        <v>220</v>
      </c>
      <c r="E81" s="208"/>
      <c r="F81" s="208"/>
      <c r="G81" s="208" t="s">
        <v>221</v>
      </c>
      <c r="H81" s="208"/>
      <c r="I81" s="208"/>
      <c r="J81" s="208"/>
      <c r="K81" s="208"/>
      <c r="L81" s="208"/>
      <c r="M81" s="208"/>
      <c r="N81" s="208"/>
      <c r="O81" s="208" t="s">
        <v>222</v>
      </c>
      <c r="P81" s="208"/>
      <c r="Q81" s="208"/>
      <c r="R81" s="208"/>
      <c r="S81" s="210"/>
      <c r="T81" s="211" t="s">
        <v>133</v>
      </c>
    </row>
    <row r="82" spans="1:20" ht="27" customHeight="1">
      <c r="A82" s="96" t="s">
        <v>159</v>
      </c>
      <c r="B82" s="97"/>
      <c r="C82" s="208"/>
      <c r="D82" s="95" t="s">
        <v>223</v>
      </c>
      <c r="E82" s="95" t="s">
        <v>224</v>
      </c>
      <c r="F82" s="95" t="s">
        <v>225</v>
      </c>
      <c r="G82" s="95" t="s">
        <v>226</v>
      </c>
      <c r="H82" s="95" t="s">
        <v>227</v>
      </c>
      <c r="I82" s="95" t="s">
        <v>228</v>
      </c>
      <c r="J82" s="95" t="s">
        <v>229</v>
      </c>
      <c r="K82" s="95" t="s">
        <v>230</v>
      </c>
      <c r="L82" s="208" t="s">
        <v>231</v>
      </c>
      <c r="M82" s="208"/>
      <c r="N82" s="95" t="s">
        <v>232</v>
      </c>
      <c r="O82" s="95" t="s">
        <v>233</v>
      </c>
      <c r="P82" s="95" t="s">
        <v>234</v>
      </c>
      <c r="Q82" s="95" t="s">
        <v>235</v>
      </c>
      <c r="R82" s="95" t="s">
        <v>236</v>
      </c>
      <c r="S82" s="210"/>
      <c r="T82" s="211"/>
    </row>
    <row r="83" spans="1:20" ht="30" customHeight="1">
      <c r="A83" s="98">
        <v>0.1</v>
      </c>
      <c r="B83" s="75" t="s">
        <v>177</v>
      </c>
      <c r="C83" s="195"/>
      <c r="D83" s="195"/>
      <c r="E83" s="195"/>
      <c r="F83" s="195"/>
      <c r="G83" s="195"/>
      <c r="H83" s="195"/>
      <c r="I83" s="195"/>
      <c r="J83" s="195"/>
      <c r="K83" s="195"/>
      <c r="L83" s="195"/>
      <c r="M83" s="195"/>
      <c r="N83" s="195"/>
      <c r="O83" s="99" t="s">
        <v>237</v>
      </c>
      <c r="P83" s="99"/>
      <c r="Q83" s="99"/>
      <c r="R83" s="99"/>
      <c r="S83" s="100">
        <f t="shared" ref="S83:S102" si="1">SUM(C83:R83)</f>
        <v>0</v>
      </c>
      <c r="T83" s="101"/>
    </row>
    <row r="84" spans="1:20" ht="30" customHeight="1">
      <c r="A84" s="74">
        <v>0.2</v>
      </c>
      <c r="B84" s="75" t="s">
        <v>179</v>
      </c>
      <c r="C84" s="195"/>
      <c r="D84" s="195"/>
      <c r="E84" s="195"/>
      <c r="F84" s="195"/>
      <c r="G84" s="195"/>
      <c r="H84" s="195"/>
      <c r="I84" s="195"/>
      <c r="J84" s="195"/>
      <c r="K84" s="195"/>
      <c r="L84" s="195"/>
      <c r="M84" s="195"/>
      <c r="N84" s="195"/>
      <c r="O84" s="99" t="s">
        <v>237</v>
      </c>
      <c r="P84" s="99"/>
      <c r="Q84" s="99"/>
      <c r="R84" s="99"/>
      <c r="S84" s="100">
        <f t="shared" si="1"/>
        <v>0</v>
      </c>
      <c r="T84" s="101"/>
    </row>
    <row r="85" spans="1:20" ht="30" customHeight="1">
      <c r="A85" s="74">
        <v>0.3</v>
      </c>
      <c r="B85" s="75" t="s">
        <v>180</v>
      </c>
      <c r="C85" s="99"/>
      <c r="D85" s="99"/>
      <c r="E85" s="102"/>
      <c r="F85" s="99"/>
      <c r="G85" s="99"/>
      <c r="H85" s="99"/>
      <c r="I85" s="99"/>
      <c r="J85" s="99"/>
      <c r="K85" s="99"/>
      <c r="L85" s="268"/>
      <c r="M85" s="268"/>
      <c r="N85" s="268"/>
      <c r="O85" s="99" t="s">
        <v>237</v>
      </c>
      <c r="P85" s="99"/>
      <c r="Q85" s="99"/>
      <c r="R85" s="99"/>
      <c r="S85" s="100">
        <f t="shared" si="1"/>
        <v>0</v>
      </c>
      <c r="T85" s="101"/>
    </row>
    <row r="86" spans="1:20" ht="30" customHeight="1">
      <c r="A86" s="74">
        <v>0.4</v>
      </c>
      <c r="B86" s="75" t="s">
        <v>181</v>
      </c>
      <c r="C86" s="99"/>
      <c r="D86" s="99"/>
      <c r="E86" s="102"/>
      <c r="F86" s="99"/>
      <c r="G86" s="99"/>
      <c r="H86" s="99"/>
      <c r="I86" s="99"/>
      <c r="J86" s="99"/>
      <c r="K86" s="99"/>
      <c r="L86" s="268"/>
      <c r="M86" s="268"/>
      <c r="N86" s="268"/>
      <c r="O86" s="99" t="s">
        <v>237</v>
      </c>
      <c r="P86" s="99"/>
      <c r="Q86" s="99"/>
      <c r="R86" s="99"/>
      <c r="S86" s="100">
        <f t="shared" si="1"/>
        <v>0</v>
      </c>
      <c r="T86" s="101"/>
    </row>
    <row r="87" spans="1:20" ht="30" customHeight="1">
      <c r="A87" s="74">
        <v>0.5</v>
      </c>
      <c r="B87" s="75" t="s">
        <v>238</v>
      </c>
      <c r="C87" s="99"/>
      <c r="D87" s="99"/>
      <c r="E87" s="102"/>
      <c r="F87" s="99"/>
      <c r="G87" s="99"/>
      <c r="H87" s="99"/>
      <c r="I87" s="99"/>
      <c r="J87" s="99"/>
      <c r="K87" s="99"/>
      <c r="L87" s="268"/>
      <c r="M87" s="268"/>
      <c r="N87" s="268"/>
      <c r="O87" s="99" t="s">
        <v>237</v>
      </c>
      <c r="P87" s="99"/>
      <c r="Q87" s="99"/>
      <c r="R87" s="99"/>
      <c r="S87" s="100">
        <f t="shared" si="1"/>
        <v>0</v>
      </c>
      <c r="T87" s="101"/>
    </row>
    <row r="88" spans="1:20" ht="30" customHeight="1">
      <c r="A88" s="74">
        <v>1</v>
      </c>
      <c r="B88" s="97" t="s">
        <v>182</v>
      </c>
      <c r="C88" s="99"/>
      <c r="D88" s="99"/>
      <c r="E88" s="102"/>
      <c r="F88" s="99"/>
      <c r="G88" s="99"/>
      <c r="H88" s="99"/>
      <c r="I88" s="99"/>
      <c r="J88" s="99"/>
      <c r="K88" s="99"/>
      <c r="L88" s="268"/>
      <c r="M88" s="268"/>
      <c r="N88" s="268"/>
      <c r="O88" s="99" t="s">
        <v>237</v>
      </c>
      <c r="P88" s="99"/>
      <c r="Q88" s="99"/>
      <c r="R88" s="99"/>
      <c r="S88" s="100">
        <f t="shared" si="1"/>
        <v>0</v>
      </c>
      <c r="T88" s="101"/>
    </row>
    <row r="89" spans="1:20" ht="30" customHeight="1">
      <c r="A89" s="74">
        <v>2.1</v>
      </c>
      <c r="B89" s="75" t="s">
        <v>183</v>
      </c>
      <c r="C89" s="99"/>
      <c r="D89" s="99"/>
      <c r="E89" s="99"/>
      <c r="F89" s="99"/>
      <c r="G89" s="99"/>
      <c r="H89" s="99"/>
      <c r="I89" s="99"/>
      <c r="J89" s="99"/>
      <c r="K89" s="99"/>
      <c r="L89" s="268"/>
      <c r="M89" s="268"/>
      <c r="N89" s="268"/>
      <c r="O89" s="99" t="s">
        <v>237</v>
      </c>
      <c r="P89" s="99"/>
      <c r="Q89" s="99"/>
      <c r="R89" s="99"/>
      <c r="S89" s="100">
        <f t="shared" si="1"/>
        <v>0</v>
      </c>
      <c r="T89" s="101"/>
    </row>
    <row r="90" spans="1:20" ht="30" customHeight="1">
      <c r="A90" s="74">
        <v>2.2000000000000002</v>
      </c>
      <c r="B90" s="75" t="s">
        <v>184</v>
      </c>
      <c r="C90" s="99"/>
      <c r="D90" s="99"/>
      <c r="E90" s="102"/>
      <c r="F90" s="99"/>
      <c r="G90" s="99"/>
      <c r="H90" s="99"/>
      <c r="I90" s="99"/>
      <c r="J90" s="99"/>
      <c r="K90" s="99"/>
      <c r="L90" s="268"/>
      <c r="M90" s="268"/>
      <c r="N90" s="268"/>
      <c r="O90" s="99" t="s">
        <v>237</v>
      </c>
      <c r="P90" s="99"/>
      <c r="Q90" s="99"/>
      <c r="R90" s="99"/>
      <c r="S90" s="100">
        <f t="shared" si="1"/>
        <v>0</v>
      </c>
      <c r="T90" s="101"/>
    </row>
    <row r="91" spans="1:20" ht="30" customHeight="1">
      <c r="A91" s="74">
        <v>2.2999999999999998</v>
      </c>
      <c r="B91" s="75" t="s">
        <v>185</v>
      </c>
      <c r="C91" s="99"/>
      <c r="D91" s="99"/>
      <c r="E91" s="102"/>
      <c r="F91" s="99"/>
      <c r="G91" s="99"/>
      <c r="H91" s="99"/>
      <c r="I91" s="99"/>
      <c r="J91" s="99"/>
      <c r="K91" s="99"/>
      <c r="L91" s="268"/>
      <c r="M91" s="268"/>
      <c r="N91" s="268"/>
      <c r="O91" s="99" t="s">
        <v>237</v>
      </c>
      <c r="P91" s="99"/>
      <c r="Q91" s="99"/>
      <c r="R91" s="99"/>
      <c r="S91" s="100">
        <f t="shared" si="1"/>
        <v>0</v>
      </c>
      <c r="T91" s="101"/>
    </row>
    <row r="92" spans="1:20" ht="30" customHeight="1">
      <c r="A92" s="74">
        <v>2.4</v>
      </c>
      <c r="B92" s="75" t="s">
        <v>186</v>
      </c>
      <c r="C92" s="99"/>
      <c r="D92" s="99"/>
      <c r="E92" s="102"/>
      <c r="F92" s="99"/>
      <c r="G92" s="99"/>
      <c r="H92" s="99"/>
      <c r="I92" s="99"/>
      <c r="J92" s="99"/>
      <c r="K92" s="99"/>
      <c r="L92" s="268"/>
      <c r="M92" s="268"/>
      <c r="N92" s="268"/>
      <c r="O92" s="99" t="s">
        <v>237</v>
      </c>
      <c r="P92" s="99"/>
      <c r="Q92" s="99"/>
      <c r="R92" s="99"/>
      <c r="S92" s="100">
        <f t="shared" si="1"/>
        <v>0</v>
      </c>
      <c r="T92" s="101"/>
    </row>
    <row r="93" spans="1:20" ht="30" customHeight="1">
      <c r="A93" s="74">
        <v>2.5</v>
      </c>
      <c r="B93" s="75" t="s">
        <v>187</v>
      </c>
      <c r="C93" s="99"/>
      <c r="D93" s="99"/>
      <c r="E93" s="102"/>
      <c r="F93" s="99"/>
      <c r="G93" s="99"/>
      <c r="H93" s="99"/>
      <c r="I93" s="99"/>
      <c r="J93" s="99"/>
      <c r="K93" s="99"/>
      <c r="L93" s="268"/>
      <c r="M93" s="268"/>
      <c r="N93" s="268"/>
      <c r="O93" s="99" t="s">
        <v>237</v>
      </c>
      <c r="P93" s="99"/>
      <c r="Q93" s="99"/>
      <c r="R93" s="99"/>
      <c r="S93" s="100">
        <f t="shared" si="1"/>
        <v>0</v>
      </c>
      <c r="T93" s="101"/>
    </row>
    <row r="94" spans="1:20" ht="30" customHeight="1">
      <c r="A94" s="74">
        <v>2.6</v>
      </c>
      <c r="B94" s="75" t="s">
        <v>188</v>
      </c>
      <c r="C94" s="99"/>
      <c r="D94" s="99"/>
      <c r="E94" s="102"/>
      <c r="F94" s="99"/>
      <c r="G94" s="99"/>
      <c r="H94" s="99"/>
      <c r="I94" s="99"/>
      <c r="J94" s="99"/>
      <c r="K94" s="99"/>
      <c r="L94" s="268"/>
      <c r="M94" s="268"/>
      <c r="N94" s="268"/>
      <c r="O94" s="99" t="s">
        <v>237</v>
      </c>
      <c r="P94" s="99"/>
      <c r="Q94" s="99"/>
      <c r="R94" s="99"/>
      <c r="S94" s="100">
        <f t="shared" si="1"/>
        <v>0</v>
      </c>
      <c r="T94" s="101"/>
    </row>
    <row r="95" spans="1:20" ht="30" customHeight="1">
      <c r="A95" s="74">
        <v>2.7</v>
      </c>
      <c r="B95" s="75" t="s">
        <v>189</v>
      </c>
      <c r="C95" s="99"/>
      <c r="D95" s="99"/>
      <c r="E95" s="102"/>
      <c r="F95" s="99"/>
      <c r="G95" s="99"/>
      <c r="H95" s="99"/>
      <c r="I95" s="99"/>
      <c r="J95" s="99"/>
      <c r="K95" s="99"/>
      <c r="L95" s="268"/>
      <c r="M95" s="268"/>
      <c r="N95" s="268"/>
      <c r="O95" s="99" t="s">
        <v>237</v>
      </c>
      <c r="P95" s="99"/>
      <c r="Q95" s="99"/>
      <c r="R95" s="99"/>
      <c r="S95" s="100">
        <f t="shared" si="1"/>
        <v>0</v>
      </c>
      <c r="T95" s="101"/>
    </row>
    <row r="96" spans="1:20" ht="30" customHeight="1">
      <c r="A96" s="74">
        <v>2.8</v>
      </c>
      <c r="B96" s="75" t="s">
        <v>190</v>
      </c>
      <c r="C96" s="99"/>
      <c r="D96" s="99"/>
      <c r="E96" s="102"/>
      <c r="F96" s="99"/>
      <c r="G96" s="99"/>
      <c r="H96" s="99"/>
      <c r="I96" s="99"/>
      <c r="J96" s="99"/>
      <c r="K96" s="99"/>
      <c r="L96" s="268"/>
      <c r="M96" s="268"/>
      <c r="N96" s="268"/>
      <c r="O96" s="99" t="s">
        <v>237</v>
      </c>
      <c r="P96" s="99"/>
      <c r="Q96" s="99"/>
      <c r="R96" s="99"/>
      <c r="S96" s="100">
        <f t="shared" si="1"/>
        <v>0</v>
      </c>
      <c r="T96" s="101"/>
    </row>
    <row r="97" spans="1:47" ht="30" customHeight="1">
      <c r="A97" s="74">
        <v>3</v>
      </c>
      <c r="B97" s="75" t="s">
        <v>191</v>
      </c>
      <c r="C97" s="99"/>
      <c r="D97" s="99"/>
      <c r="E97" s="102"/>
      <c r="F97" s="99"/>
      <c r="G97" s="99"/>
      <c r="H97" s="99"/>
      <c r="I97" s="99"/>
      <c r="J97" s="99"/>
      <c r="K97" s="99"/>
      <c r="L97" s="268"/>
      <c r="M97" s="268"/>
      <c r="N97" s="268"/>
      <c r="O97" s="99" t="s">
        <v>237</v>
      </c>
      <c r="P97" s="99"/>
      <c r="Q97" s="99"/>
      <c r="R97" s="99"/>
      <c r="S97" s="100">
        <f t="shared" si="1"/>
        <v>0</v>
      </c>
      <c r="T97" s="101"/>
    </row>
    <row r="98" spans="1:47" ht="30" customHeight="1">
      <c r="A98" s="74">
        <v>4</v>
      </c>
      <c r="B98" s="75" t="s">
        <v>239</v>
      </c>
      <c r="C98" s="99"/>
      <c r="D98" s="99"/>
      <c r="E98" s="102"/>
      <c r="F98" s="99"/>
      <c r="G98" s="99"/>
      <c r="H98" s="99"/>
      <c r="I98" s="99"/>
      <c r="J98" s="99"/>
      <c r="K98" s="99"/>
      <c r="L98" s="268"/>
      <c r="M98" s="268"/>
      <c r="N98" s="268"/>
      <c r="O98" s="99" t="s">
        <v>237</v>
      </c>
      <c r="P98" s="99"/>
      <c r="Q98" s="99"/>
      <c r="R98" s="99"/>
      <c r="S98" s="100">
        <f t="shared" si="1"/>
        <v>0</v>
      </c>
      <c r="T98" s="101"/>
    </row>
    <row r="99" spans="1:47" ht="30" customHeight="1">
      <c r="A99" s="74">
        <v>5</v>
      </c>
      <c r="B99" s="75" t="s">
        <v>193</v>
      </c>
      <c r="C99" s="99"/>
      <c r="D99" s="99"/>
      <c r="E99" s="102"/>
      <c r="F99" s="99"/>
      <c r="G99" s="99"/>
      <c r="H99" s="99"/>
      <c r="I99" s="99"/>
      <c r="J99" s="99"/>
      <c r="K99" s="99"/>
      <c r="L99" s="99" t="s">
        <v>240</v>
      </c>
      <c r="M99" s="99" t="s">
        <v>241</v>
      </c>
      <c r="N99" s="99" t="s">
        <v>242</v>
      </c>
      <c r="O99" s="99" t="s">
        <v>237</v>
      </c>
      <c r="P99" s="99"/>
      <c r="Q99" s="99"/>
      <c r="R99" s="99"/>
      <c r="S99" s="100">
        <f t="shared" si="1"/>
        <v>0</v>
      </c>
      <c r="T99" s="101"/>
    </row>
    <row r="100" spans="1:47" ht="30" customHeight="1">
      <c r="A100" s="74">
        <v>6</v>
      </c>
      <c r="B100" s="75" t="s">
        <v>194</v>
      </c>
      <c r="C100" s="99"/>
      <c r="D100" s="99"/>
      <c r="E100" s="102"/>
      <c r="F100" s="99"/>
      <c r="G100" s="99"/>
      <c r="H100" s="99"/>
      <c r="I100" s="99"/>
      <c r="J100" s="99"/>
      <c r="K100" s="99"/>
      <c r="L100" s="268"/>
      <c r="M100" s="268"/>
      <c r="N100" s="268"/>
      <c r="O100" s="99" t="s">
        <v>237</v>
      </c>
      <c r="P100" s="99"/>
      <c r="Q100" s="99"/>
      <c r="R100" s="99"/>
      <c r="S100" s="100">
        <f t="shared" si="1"/>
        <v>0</v>
      </c>
      <c r="T100" s="101"/>
    </row>
    <row r="101" spans="1:47" ht="30" customHeight="1">
      <c r="A101" s="74">
        <v>7</v>
      </c>
      <c r="B101" s="75" t="s">
        <v>195</v>
      </c>
      <c r="C101" s="99"/>
      <c r="D101" s="99"/>
      <c r="E101" s="102"/>
      <c r="F101" s="99"/>
      <c r="G101" s="99"/>
      <c r="H101" s="99"/>
      <c r="I101" s="99"/>
      <c r="J101" s="99"/>
      <c r="K101" s="99"/>
      <c r="L101" s="268"/>
      <c r="M101" s="268"/>
      <c r="N101" s="268"/>
      <c r="O101" s="99" t="s">
        <v>237</v>
      </c>
      <c r="P101" s="99"/>
      <c r="Q101" s="99"/>
      <c r="R101" s="99"/>
      <c r="S101" s="100">
        <f t="shared" si="1"/>
        <v>0</v>
      </c>
      <c r="T101" s="101"/>
    </row>
    <row r="102" spans="1:47" ht="30" customHeight="1">
      <c r="A102" s="74">
        <v>8</v>
      </c>
      <c r="B102" s="75" t="s">
        <v>196</v>
      </c>
      <c r="C102" s="99"/>
      <c r="D102" s="99"/>
      <c r="E102" s="102"/>
      <c r="F102" s="99"/>
      <c r="G102" s="99"/>
      <c r="H102" s="99"/>
      <c r="I102" s="99"/>
      <c r="J102" s="99"/>
      <c r="K102" s="99"/>
      <c r="L102" s="268"/>
      <c r="M102" s="268"/>
      <c r="N102" s="268"/>
      <c r="O102" s="99" t="s">
        <v>237</v>
      </c>
      <c r="P102" s="99"/>
      <c r="Q102" s="99"/>
      <c r="R102" s="99"/>
      <c r="S102" s="100">
        <f t="shared" si="1"/>
        <v>0</v>
      </c>
      <c r="T102" s="101"/>
    </row>
    <row r="103" spans="1:47" ht="30" customHeight="1">
      <c r="A103" s="198" t="s">
        <v>243</v>
      </c>
      <c r="B103" s="198"/>
      <c r="C103" s="199"/>
      <c r="D103" s="199"/>
      <c r="E103" s="199"/>
      <c r="F103" s="103"/>
      <c r="G103" s="200"/>
      <c r="H103" s="200"/>
      <c r="I103" s="200"/>
      <c r="J103" s="200"/>
      <c r="K103" s="200"/>
      <c r="L103" s="200"/>
      <c r="M103" s="200"/>
      <c r="N103" s="200"/>
      <c r="O103" s="200"/>
      <c r="P103" s="200"/>
      <c r="Q103" s="200"/>
      <c r="R103" s="200"/>
      <c r="S103" s="104">
        <f>F103</f>
        <v>0</v>
      </c>
      <c r="T103" s="105"/>
    </row>
    <row r="104" spans="1:47" ht="27" customHeight="1">
      <c r="A104" s="237" t="s">
        <v>134</v>
      </c>
      <c r="B104" s="237"/>
      <c r="C104" s="106">
        <f>SUM(C85:C102)</f>
        <v>0</v>
      </c>
      <c r="D104" s="106">
        <f>SUM(D85:D102)</f>
        <v>0</v>
      </c>
      <c r="E104" s="107">
        <f>SUM(E85:E102)</f>
        <v>0</v>
      </c>
      <c r="F104" s="106">
        <f>SUM(F85:F103)</f>
        <v>0</v>
      </c>
      <c r="G104" s="106">
        <f>SUM(G85:G102)</f>
        <v>0</v>
      </c>
      <c r="H104" s="106">
        <f>SUM(H85:H102)</f>
        <v>0</v>
      </c>
      <c r="I104" s="106">
        <f>SUM(I85:I102)</f>
        <v>0</v>
      </c>
      <c r="J104" s="106">
        <f>SUM(J85:J102)</f>
        <v>0</v>
      </c>
      <c r="K104" s="106">
        <f>SUM(K85:K102)</f>
        <v>0</v>
      </c>
      <c r="L104" s="269" t="e">
        <f>L99+M99</f>
        <v>#VALUE!</v>
      </c>
      <c r="M104" s="269"/>
      <c r="N104" s="106" t="str">
        <f>N99</f>
        <v>Operational Water</v>
      </c>
      <c r="O104" s="106">
        <f>SUM(O83:O102)</f>
        <v>0</v>
      </c>
      <c r="P104" s="106">
        <f>SUM(P83:P102)</f>
        <v>0</v>
      </c>
      <c r="Q104" s="106">
        <f>SUM(Q83:Q102)</f>
        <v>0</v>
      </c>
      <c r="R104" s="106">
        <f>SUM(R83:R102)</f>
        <v>0</v>
      </c>
      <c r="S104" s="106">
        <f>SUM(S83:S103)</f>
        <v>0</v>
      </c>
      <c r="T104" s="106">
        <f>SUM(T83:T102)</f>
        <v>0</v>
      </c>
    </row>
    <row r="105" spans="1:47" ht="27" customHeight="1">
      <c r="A105" s="201" t="s">
        <v>135</v>
      </c>
      <c r="B105" s="201"/>
      <c r="C105" s="108" t="e">
        <f t="shared" ref="C105:L105" si="2">C104/$C$6</f>
        <v>#DIV/0!</v>
      </c>
      <c r="D105" s="108" t="e">
        <f t="shared" si="2"/>
        <v>#DIV/0!</v>
      </c>
      <c r="E105" s="108" t="e">
        <f t="shared" si="2"/>
        <v>#DIV/0!</v>
      </c>
      <c r="F105" s="108" t="e">
        <f t="shared" si="2"/>
        <v>#DIV/0!</v>
      </c>
      <c r="G105" s="108" t="e">
        <f t="shared" si="2"/>
        <v>#DIV/0!</v>
      </c>
      <c r="H105" s="108" t="e">
        <f t="shared" si="2"/>
        <v>#DIV/0!</v>
      </c>
      <c r="I105" s="108" t="e">
        <f t="shared" si="2"/>
        <v>#DIV/0!</v>
      </c>
      <c r="J105" s="108" t="e">
        <f t="shared" si="2"/>
        <v>#DIV/0!</v>
      </c>
      <c r="K105" s="108" t="e">
        <f t="shared" si="2"/>
        <v>#DIV/0!</v>
      </c>
      <c r="L105" s="203" t="e">
        <f t="shared" si="2"/>
        <v>#VALUE!</v>
      </c>
      <c r="M105" s="203"/>
      <c r="N105" s="108" t="e">
        <f t="shared" ref="N105:T105" si="3">N104/$C$6</f>
        <v>#VALUE!</v>
      </c>
      <c r="O105" s="108" t="e">
        <f t="shared" si="3"/>
        <v>#DIV/0!</v>
      </c>
      <c r="P105" s="108" t="e">
        <f t="shared" si="3"/>
        <v>#DIV/0!</v>
      </c>
      <c r="Q105" s="108" t="e">
        <f t="shared" si="3"/>
        <v>#DIV/0!</v>
      </c>
      <c r="R105" s="108" t="e">
        <f t="shared" si="3"/>
        <v>#DIV/0!</v>
      </c>
      <c r="S105" s="108" t="e">
        <f t="shared" si="3"/>
        <v>#DIV/0!</v>
      </c>
      <c r="T105" s="108" t="e">
        <f t="shared" si="3"/>
        <v>#DIV/0!</v>
      </c>
    </row>
    <row r="106" spans="1:47" ht="12.75" customHeight="1">
      <c r="A106" s="267" t="s">
        <v>244</v>
      </c>
      <c r="B106" s="267"/>
      <c r="C106" s="267"/>
      <c r="D106" s="267"/>
      <c r="E106" s="267"/>
      <c r="F106" s="267"/>
      <c r="G106" s="267"/>
      <c r="H106" s="267"/>
      <c r="I106" s="267"/>
      <c r="J106" s="267"/>
      <c r="K106" s="267"/>
      <c r="L106" s="267"/>
      <c r="M106" s="267"/>
      <c r="N106" s="267"/>
      <c r="O106" s="267"/>
      <c r="P106" s="267"/>
      <c r="Q106" s="267"/>
      <c r="R106" s="267"/>
      <c r="S106" s="267"/>
      <c r="T106" s="267"/>
    </row>
    <row r="107" spans="1:47">
      <c r="A107" s="109" t="s">
        <v>245</v>
      </c>
      <c r="B107" s="109"/>
      <c r="C107" s="109"/>
      <c r="D107" s="110"/>
      <c r="E107" s="110"/>
      <c r="F107" s="109"/>
      <c r="G107" s="109"/>
      <c r="H107" s="109"/>
      <c r="I107" s="109"/>
      <c r="J107" s="109"/>
      <c r="K107" s="109"/>
      <c r="L107" s="109"/>
      <c r="M107" s="109"/>
      <c r="N107" s="109"/>
      <c r="O107" s="110"/>
      <c r="P107" s="110"/>
    </row>
    <row r="108" spans="1:47" s="114" customFormat="1" ht="57.75" customHeight="1">
      <c r="A108" s="111"/>
      <c r="B108" s="111"/>
      <c r="C108" s="111"/>
      <c r="D108" s="111"/>
      <c r="E108" s="111"/>
      <c r="F108" s="111"/>
      <c r="G108" s="111"/>
      <c r="H108" s="111"/>
      <c r="I108" s="111"/>
      <c r="J108" s="111"/>
      <c r="K108" s="111"/>
      <c r="L108" s="111"/>
      <c r="M108" s="111"/>
      <c r="N108" s="111"/>
      <c r="O108" s="111"/>
      <c r="P108" s="111"/>
      <c r="Q108" s="112"/>
      <c r="R108" s="112"/>
      <c r="S108" s="112"/>
      <c r="T108" s="112"/>
      <c r="U108" s="113"/>
      <c r="V108" s="113"/>
      <c r="W108" s="113"/>
      <c r="X108" s="113"/>
      <c r="Y108" s="113"/>
      <c r="Z108" s="113"/>
      <c r="AA108" s="113"/>
      <c r="AB108" s="113"/>
      <c r="AC108" s="113"/>
      <c r="AD108" s="113"/>
      <c r="AE108" s="113"/>
      <c r="AF108" s="113"/>
      <c r="AG108" s="113"/>
      <c r="AH108" s="113"/>
      <c r="AI108" s="113"/>
      <c r="AJ108" s="113"/>
      <c r="AK108" s="113"/>
      <c r="AL108" s="113"/>
      <c r="AM108" s="113"/>
      <c r="AN108" s="113"/>
      <c r="AO108" s="113"/>
      <c r="AP108" s="113"/>
      <c r="AQ108" s="113"/>
      <c r="AR108" s="113"/>
      <c r="AS108" s="113"/>
      <c r="AT108" s="113"/>
      <c r="AU108" s="113"/>
    </row>
    <row r="109" spans="1:47" ht="0.75" customHeight="1">
      <c r="A109" s="111"/>
      <c r="B109" s="111"/>
      <c r="C109" s="111"/>
      <c r="D109" s="111"/>
      <c r="E109" s="111"/>
      <c r="F109" s="111"/>
      <c r="G109" s="111"/>
      <c r="H109" s="111"/>
      <c r="I109" s="111"/>
      <c r="J109" s="111"/>
      <c r="K109" s="111"/>
      <c r="L109" s="111"/>
      <c r="M109" s="111"/>
      <c r="N109" s="111"/>
      <c r="O109" s="111"/>
      <c r="P109" s="111"/>
      <c r="Q109" s="112"/>
      <c r="R109" s="112"/>
      <c r="S109" s="112"/>
      <c r="T109" s="112"/>
      <c r="U109" s="113"/>
      <c r="V109" s="113"/>
    </row>
    <row r="110" spans="1:47" ht="35.25" customHeight="1">
      <c r="A110" s="111"/>
      <c r="B110" s="111"/>
      <c r="C110" s="111"/>
      <c r="D110" s="111"/>
      <c r="E110" s="111"/>
      <c r="F110" s="111"/>
      <c r="G110" s="111"/>
      <c r="H110" s="111"/>
      <c r="I110" s="111"/>
      <c r="J110" s="111"/>
      <c r="K110" s="111"/>
      <c r="L110" s="111"/>
      <c r="M110" s="111"/>
      <c r="N110" s="111"/>
      <c r="O110" s="111"/>
      <c r="P110" s="111"/>
      <c r="Q110" s="112"/>
      <c r="R110" s="112"/>
      <c r="S110" s="112"/>
      <c r="T110" s="112"/>
      <c r="U110" s="113"/>
      <c r="V110" s="113"/>
    </row>
    <row r="111" spans="1:47" ht="12.75" customHeight="1">
      <c r="A111" s="111"/>
      <c r="B111" s="111"/>
      <c r="C111" s="111"/>
      <c r="D111" s="111"/>
      <c r="E111" s="111"/>
      <c r="F111" s="111"/>
      <c r="G111" s="111"/>
      <c r="H111" s="111"/>
      <c r="I111" s="111"/>
      <c r="J111" s="111"/>
      <c r="K111" s="111"/>
      <c r="L111" s="111"/>
      <c r="M111" s="111"/>
      <c r="N111" s="111"/>
      <c r="O111" s="111"/>
      <c r="P111" s="111"/>
      <c r="Q111" s="111"/>
      <c r="R111" s="111"/>
      <c r="S111" s="111"/>
      <c r="T111" s="111"/>
      <c r="U111" s="113"/>
      <c r="V111" s="113"/>
    </row>
    <row r="112" spans="1:47" ht="26.25" customHeight="1">
      <c r="A112" s="111"/>
      <c r="B112" s="111"/>
      <c r="C112" s="111"/>
      <c r="D112" s="111"/>
      <c r="E112" s="111"/>
      <c r="F112" s="111"/>
      <c r="G112" s="111"/>
      <c r="H112" s="111"/>
      <c r="I112" s="111"/>
      <c r="J112" s="111"/>
      <c r="K112" s="111"/>
      <c r="L112" s="111"/>
      <c r="M112" s="111"/>
      <c r="N112" s="111"/>
      <c r="O112" s="111"/>
      <c r="P112" s="111"/>
      <c r="Q112" s="111"/>
      <c r="R112" s="111"/>
      <c r="S112" s="111"/>
      <c r="T112" s="111"/>
      <c r="U112" s="113"/>
      <c r="V112" s="113"/>
    </row>
    <row r="113" spans="1:22" ht="25.5" customHeight="1">
      <c r="A113" s="111"/>
      <c r="B113" s="111"/>
      <c r="C113" s="111"/>
      <c r="D113" s="111"/>
      <c r="E113" s="111"/>
      <c r="F113" s="111"/>
      <c r="G113" s="111"/>
      <c r="H113" s="111"/>
      <c r="I113" s="111"/>
      <c r="J113" s="111"/>
      <c r="K113" s="111"/>
      <c r="L113" s="111"/>
      <c r="M113" s="111"/>
      <c r="N113" s="111"/>
      <c r="O113" s="111"/>
      <c r="P113" s="111"/>
      <c r="Q113" s="111"/>
      <c r="R113" s="111"/>
      <c r="S113" s="111"/>
      <c r="T113" s="111"/>
      <c r="U113" s="113"/>
      <c r="V113" s="113"/>
    </row>
    <row r="114" spans="1:22" ht="29.25" customHeight="1">
      <c r="A114" s="111"/>
      <c r="B114" s="111"/>
      <c r="C114" s="111"/>
      <c r="D114" s="111"/>
      <c r="E114" s="111"/>
      <c r="F114" s="111"/>
      <c r="G114" s="111"/>
      <c r="H114" s="111"/>
      <c r="I114" s="111"/>
      <c r="J114" s="111"/>
      <c r="K114" s="111"/>
      <c r="L114" s="111"/>
      <c r="M114" s="111"/>
      <c r="N114" s="111"/>
      <c r="O114" s="111"/>
      <c r="P114" s="111"/>
      <c r="Q114" s="111"/>
      <c r="R114" s="111"/>
      <c r="S114" s="111"/>
      <c r="T114" s="111"/>
      <c r="U114" s="113"/>
      <c r="V114" s="113"/>
    </row>
    <row r="115" spans="1:22" ht="29.25" customHeight="1">
      <c r="A115" s="111"/>
      <c r="B115" s="111"/>
      <c r="C115" s="111"/>
      <c r="D115" s="111"/>
      <c r="E115" s="111"/>
      <c r="F115" s="111"/>
      <c r="G115" s="111"/>
      <c r="H115" s="111"/>
      <c r="I115" s="111"/>
      <c r="J115" s="111"/>
      <c r="K115" s="111"/>
      <c r="L115" s="111"/>
      <c r="M115" s="111"/>
      <c r="N115" s="111"/>
      <c r="O115" s="111"/>
      <c r="P115" s="111"/>
      <c r="Q115" s="111"/>
      <c r="R115" s="111"/>
      <c r="S115" s="111"/>
      <c r="T115" s="111"/>
      <c r="U115" s="113"/>
      <c r="V115" s="113"/>
    </row>
    <row r="116" spans="1:22" ht="33" customHeight="1">
      <c r="A116" s="111"/>
      <c r="B116" s="111"/>
      <c r="C116" s="111"/>
      <c r="D116" s="111"/>
      <c r="E116" s="111"/>
      <c r="F116" s="111"/>
      <c r="G116" s="111"/>
      <c r="H116" s="111"/>
      <c r="I116" s="111"/>
      <c r="J116" s="111"/>
      <c r="K116" s="111"/>
      <c r="L116" s="111"/>
      <c r="M116" s="111"/>
      <c r="N116" s="111"/>
      <c r="O116" s="111"/>
      <c r="P116" s="111"/>
      <c r="Q116" s="111"/>
      <c r="R116" s="111"/>
      <c r="S116" s="111"/>
      <c r="T116" s="111"/>
      <c r="U116" s="113"/>
      <c r="V116" s="113"/>
    </row>
    <row r="117" spans="1:22" ht="33" customHeight="1">
      <c r="A117" s="111"/>
      <c r="B117" s="111"/>
      <c r="C117" s="111"/>
      <c r="D117" s="111"/>
      <c r="E117" s="111"/>
      <c r="F117" s="111"/>
      <c r="G117" s="111"/>
      <c r="H117" s="111"/>
      <c r="I117" s="111"/>
      <c r="J117" s="111"/>
      <c r="K117" s="111"/>
      <c r="L117" s="111"/>
      <c r="M117" s="111"/>
      <c r="N117" s="111"/>
      <c r="O117" s="111"/>
      <c r="P117" s="111"/>
      <c r="Q117" s="111"/>
      <c r="R117" s="111"/>
      <c r="S117" s="111"/>
      <c r="T117" s="111"/>
      <c r="U117" s="113"/>
      <c r="V117" s="113"/>
    </row>
    <row r="118" spans="1:22" ht="33" customHeight="1">
      <c r="A118" s="111"/>
      <c r="B118" s="111"/>
      <c r="C118" s="111"/>
      <c r="D118" s="111"/>
      <c r="E118" s="111"/>
      <c r="F118" s="111"/>
      <c r="G118" s="111"/>
      <c r="H118" s="111"/>
      <c r="I118" s="111"/>
      <c r="J118" s="111"/>
      <c r="K118" s="111"/>
      <c r="L118" s="111"/>
      <c r="M118" s="111"/>
      <c r="N118" s="111"/>
      <c r="O118" s="111"/>
      <c r="P118" s="111"/>
      <c r="Q118" s="111"/>
      <c r="R118" s="111"/>
      <c r="S118" s="111"/>
      <c r="T118" s="111"/>
      <c r="U118" s="113"/>
      <c r="V118" s="113"/>
    </row>
    <row r="119" spans="1:22" ht="29.25" customHeight="1">
      <c r="A119" s="111"/>
      <c r="B119" s="111"/>
      <c r="C119" s="111"/>
      <c r="D119" s="111"/>
      <c r="E119" s="111"/>
      <c r="F119" s="111"/>
      <c r="G119" s="111"/>
      <c r="H119" s="111"/>
      <c r="I119" s="111"/>
      <c r="J119" s="111"/>
      <c r="K119" s="111"/>
      <c r="L119" s="111"/>
      <c r="M119" s="111"/>
      <c r="N119" s="111"/>
      <c r="O119" s="111"/>
      <c r="P119" s="111"/>
      <c r="Q119" s="111"/>
      <c r="R119" s="111"/>
      <c r="S119" s="111"/>
      <c r="T119" s="111"/>
      <c r="U119" s="113"/>
      <c r="V119" s="113"/>
    </row>
    <row r="120" spans="1:22" ht="34.5" customHeight="1">
      <c r="A120" s="111"/>
      <c r="B120" s="111"/>
      <c r="C120" s="111"/>
      <c r="D120" s="111"/>
      <c r="E120" s="111"/>
      <c r="F120" s="111"/>
      <c r="G120" s="111"/>
      <c r="H120" s="111"/>
      <c r="I120" s="111"/>
      <c r="J120" s="111"/>
      <c r="K120" s="111"/>
      <c r="L120" s="111"/>
      <c r="M120" s="111"/>
      <c r="N120" s="111"/>
      <c r="O120" s="111"/>
      <c r="P120" s="111"/>
      <c r="Q120" s="111"/>
      <c r="R120" s="111"/>
      <c r="S120" s="111"/>
      <c r="T120" s="111"/>
      <c r="U120" s="113"/>
      <c r="V120" s="113"/>
    </row>
    <row r="121" spans="1:22" ht="28.5" customHeight="1">
      <c r="A121" s="111"/>
      <c r="B121" s="111"/>
      <c r="C121" s="111"/>
      <c r="D121" s="111"/>
      <c r="E121" s="111"/>
      <c r="F121" s="111"/>
      <c r="G121" s="111"/>
      <c r="H121" s="111"/>
      <c r="I121" s="111"/>
      <c r="J121" s="111"/>
      <c r="K121" s="111"/>
      <c r="L121" s="111"/>
      <c r="M121" s="111"/>
      <c r="N121" s="111"/>
      <c r="O121" s="111"/>
      <c r="P121" s="111"/>
      <c r="Q121" s="111"/>
      <c r="R121" s="111"/>
      <c r="S121" s="111"/>
      <c r="T121" s="111"/>
      <c r="U121" s="113"/>
      <c r="V121" s="113"/>
    </row>
    <row r="122" spans="1:22" ht="31.5" customHeight="1">
      <c r="A122" s="111"/>
      <c r="B122" s="111"/>
      <c r="C122" s="111"/>
      <c r="D122" s="111"/>
      <c r="E122" s="111"/>
      <c r="F122" s="111"/>
      <c r="G122" s="111"/>
      <c r="H122" s="111"/>
      <c r="I122" s="111"/>
      <c r="J122" s="111"/>
      <c r="K122" s="111"/>
      <c r="L122" s="111"/>
      <c r="M122" s="111"/>
      <c r="N122" s="111"/>
      <c r="O122" s="111"/>
      <c r="P122" s="111"/>
      <c r="Q122" s="111"/>
      <c r="R122" s="111"/>
      <c r="S122" s="111"/>
      <c r="T122" s="111"/>
      <c r="U122" s="113"/>
      <c r="V122" s="113"/>
    </row>
    <row r="123" spans="1:22" ht="33" customHeight="1">
      <c r="A123" s="111"/>
      <c r="B123" s="111"/>
      <c r="C123" s="111"/>
      <c r="D123" s="111"/>
      <c r="E123" s="111"/>
      <c r="F123" s="111"/>
      <c r="G123" s="111"/>
      <c r="H123" s="111"/>
      <c r="I123" s="111"/>
      <c r="J123" s="111"/>
      <c r="K123" s="111"/>
      <c r="L123" s="111"/>
      <c r="M123" s="111"/>
      <c r="N123" s="111"/>
      <c r="O123" s="111"/>
      <c r="P123" s="111"/>
      <c r="Q123" s="111"/>
      <c r="R123" s="111"/>
      <c r="S123" s="111"/>
      <c r="T123" s="111"/>
      <c r="U123" s="113"/>
      <c r="V123" s="113"/>
    </row>
    <row r="124" spans="1:22" ht="33.75" customHeight="1">
      <c r="A124" s="111"/>
      <c r="B124" s="111"/>
      <c r="C124" s="111"/>
      <c r="D124" s="111"/>
      <c r="E124" s="111"/>
      <c r="F124" s="111"/>
      <c r="G124" s="111"/>
      <c r="H124" s="111"/>
      <c r="I124" s="111"/>
      <c r="J124" s="111"/>
      <c r="K124" s="111"/>
      <c r="L124" s="111"/>
      <c r="M124" s="111"/>
      <c r="N124" s="111"/>
      <c r="O124" s="111"/>
      <c r="P124" s="111"/>
      <c r="Q124" s="111"/>
      <c r="R124" s="111"/>
      <c r="S124" s="111"/>
      <c r="T124" s="111"/>
      <c r="U124" s="113"/>
      <c r="V124" s="113"/>
    </row>
    <row r="125" spans="1:22" ht="30" customHeight="1">
      <c r="A125" s="111"/>
      <c r="B125" s="111"/>
      <c r="C125" s="111"/>
      <c r="D125" s="111"/>
      <c r="E125" s="111"/>
      <c r="F125" s="111"/>
      <c r="G125" s="111"/>
      <c r="H125" s="111"/>
      <c r="I125" s="111"/>
      <c r="J125" s="111"/>
      <c r="K125" s="111"/>
      <c r="L125" s="111"/>
      <c r="M125" s="111"/>
      <c r="N125" s="111"/>
      <c r="O125" s="111"/>
      <c r="P125" s="111"/>
      <c r="Q125" s="111"/>
      <c r="R125" s="111"/>
      <c r="S125" s="111"/>
      <c r="T125" s="111"/>
      <c r="U125" s="113"/>
      <c r="V125" s="113"/>
    </row>
    <row r="126" spans="1:22" ht="32.25" customHeight="1">
      <c r="A126" s="111"/>
      <c r="B126" s="111"/>
      <c r="C126" s="111"/>
      <c r="D126" s="111"/>
      <c r="E126" s="111"/>
      <c r="F126" s="111"/>
      <c r="G126" s="111"/>
      <c r="H126" s="111"/>
      <c r="I126" s="111"/>
      <c r="J126" s="111"/>
      <c r="K126" s="111"/>
      <c r="L126" s="111"/>
      <c r="M126" s="111"/>
      <c r="N126" s="111"/>
      <c r="O126" s="111"/>
      <c r="P126" s="111"/>
      <c r="Q126" s="111"/>
      <c r="R126" s="111"/>
      <c r="S126" s="111"/>
      <c r="T126" s="111"/>
      <c r="U126" s="113"/>
      <c r="V126" s="113"/>
    </row>
    <row r="127" spans="1:22" ht="31.5" customHeight="1">
      <c r="A127" s="111"/>
      <c r="B127" s="111"/>
      <c r="C127" s="111"/>
      <c r="D127" s="111"/>
      <c r="E127" s="111"/>
      <c r="F127" s="111"/>
      <c r="G127" s="111"/>
      <c r="H127" s="111"/>
      <c r="I127" s="111"/>
      <c r="J127" s="111"/>
      <c r="K127" s="111"/>
      <c r="L127" s="111"/>
      <c r="M127" s="111"/>
      <c r="N127" s="111"/>
      <c r="O127" s="111"/>
      <c r="P127" s="111"/>
      <c r="Q127" s="111"/>
      <c r="R127" s="111"/>
      <c r="S127" s="111"/>
      <c r="T127" s="111"/>
      <c r="U127" s="113"/>
      <c r="V127" s="113"/>
    </row>
    <row r="128" spans="1:22" ht="38.25" customHeight="1">
      <c r="A128" s="111"/>
      <c r="B128" s="111"/>
      <c r="C128" s="111"/>
      <c r="D128" s="111"/>
      <c r="E128" s="111"/>
      <c r="F128" s="111"/>
      <c r="G128" s="111"/>
      <c r="H128" s="111"/>
      <c r="I128" s="111"/>
      <c r="J128" s="111"/>
      <c r="K128" s="111"/>
      <c r="L128" s="111"/>
      <c r="M128" s="111"/>
      <c r="N128" s="111"/>
      <c r="O128" s="111"/>
      <c r="P128" s="111"/>
      <c r="Q128" s="111"/>
      <c r="R128" s="111"/>
      <c r="S128" s="111"/>
      <c r="T128" s="111"/>
      <c r="U128" s="113"/>
      <c r="V128" s="113"/>
    </row>
    <row r="129" spans="1:22" ht="24.75" customHeight="1">
      <c r="A129" s="111"/>
      <c r="B129" s="111"/>
      <c r="C129" s="111"/>
      <c r="D129" s="111"/>
      <c r="E129" s="111"/>
      <c r="F129" s="111"/>
      <c r="G129" s="111"/>
      <c r="H129" s="111"/>
      <c r="I129" s="111"/>
      <c r="J129" s="111"/>
      <c r="K129" s="111"/>
      <c r="L129" s="111"/>
      <c r="M129" s="111"/>
      <c r="N129" s="111"/>
      <c r="O129" s="111"/>
      <c r="P129" s="111"/>
      <c r="Q129" s="111"/>
      <c r="R129" s="111"/>
      <c r="S129" s="111"/>
      <c r="T129" s="111"/>
      <c r="U129" s="113"/>
      <c r="V129" s="113"/>
    </row>
    <row r="130" spans="1:22" ht="22.5" customHeight="1">
      <c r="A130" s="111"/>
      <c r="B130" s="111"/>
      <c r="C130" s="111"/>
      <c r="D130" s="111"/>
      <c r="E130" s="111"/>
      <c r="F130" s="111"/>
      <c r="G130" s="111"/>
      <c r="H130" s="111"/>
      <c r="I130" s="111"/>
      <c r="J130" s="111"/>
      <c r="K130" s="111"/>
      <c r="L130" s="111"/>
      <c r="M130" s="111"/>
      <c r="N130" s="111"/>
      <c r="O130" s="111"/>
      <c r="P130" s="111"/>
      <c r="Q130" s="111"/>
      <c r="R130" s="111"/>
      <c r="S130" s="111"/>
      <c r="T130" s="111"/>
      <c r="U130" s="113"/>
      <c r="V130" s="113"/>
    </row>
    <row r="131" spans="1:22" ht="31.5" customHeight="1">
      <c r="A131" s="111"/>
      <c r="B131" s="111"/>
      <c r="C131" s="111"/>
      <c r="D131" s="111"/>
      <c r="E131" s="111"/>
      <c r="F131" s="111"/>
      <c r="G131" s="111"/>
      <c r="H131" s="111"/>
      <c r="I131" s="111"/>
      <c r="J131" s="111"/>
      <c r="K131" s="111"/>
      <c r="L131" s="111"/>
      <c r="M131" s="111"/>
      <c r="N131" s="111"/>
      <c r="O131" s="111"/>
      <c r="P131" s="111"/>
      <c r="Q131" s="111"/>
      <c r="R131" s="111"/>
      <c r="S131" s="111"/>
      <c r="T131" s="111"/>
      <c r="U131" s="113"/>
      <c r="V131" s="113"/>
    </row>
    <row r="132" spans="1:22" ht="25.5" customHeight="1">
      <c r="A132" s="111"/>
      <c r="B132" s="111"/>
      <c r="C132" s="111"/>
      <c r="D132" s="111"/>
      <c r="E132" s="111"/>
      <c r="F132" s="111"/>
      <c r="G132" s="111"/>
      <c r="H132" s="111"/>
      <c r="I132" s="111"/>
      <c r="J132" s="111"/>
      <c r="K132" s="111"/>
      <c r="L132" s="111"/>
      <c r="M132" s="111"/>
      <c r="N132" s="111"/>
      <c r="O132" s="111"/>
      <c r="P132" s="111"/>
      <c r="Q132" s="111"/>
      <c r="R132" s="111"/>
      <c r="S132" s="111"/>
      <c r="T132" s="111"/>
      <c r="U132" s="113"/>
      <c r="V132" s="113"/>
    </row>
    <row r="133" spans="1:22" ht="33" customHeight="1">
      <c r="A133" s="111"/>
      <c r="B133" s="111"/>
      <c r="C133" s="111"/>
      <c r="D133" s="111"/>
      <c r="E133" s="111"/>
      <c r="F133" s="111"/>
      <c r="G133" s="111"/>
      <c r="H133" s="111"/>
      <c r="I133" s="111"/>
      <c r="J133" s="111"/>
      <c r="K133" s="111"/>
      <c r="L133" s="111"/>
      <c r="M133" s="111"/>
      <c r="N133" s="111"/>
      <c r="O133" s="111"/>
      <c r="P133" s="111"/>
      <c r="Q133" s="111"/>
      <c r="R133" s="111"/>
      <c r="S133" s="111"/>
      <c r="T133" s="111"/>
      <c r="U133" s="113"/>
      <c r="V133" s="113"/>
    </row>
    <row r="134" spans="1:22" ht="37.5" customHeight="1">
      <c r="A134" s="111"/>
      <c r="B134" s="111"/>
      <c r="C134" s="111"/>
      <c r="D134" s="111"/>
      <c r="E134" s="111"/>
      <c r="F134" s="111"/>
      <c r="G134" s="111"/>
      <c r="H134" s="111"/>
      <c r="I134" s="111"/>
      <c r="J134" s="111"/>
      <c r="K134" s="111"/>
      <c r="L134" s="111"/>
      <c r="M134" s="111"/>
      <c r="N134" s="111"/>
      <c r="O134" s="111"/>
      <c r="P134" s="111"/>
      <c r="Q134" s="111"/>
      <c r="R134" s="111"/>
      <c r="S134" s="111"/>
      <c r="T134" s="111"/>
      <c r="U134" s="113"/>
      <c r="V134" s="113"/>
    </row>
    <row r="135" spans="1:22" ht="37.5" customHeight="1">
      <c r="A135" s="111"/>
      <c r="B135" s="111"/>
      <c r="C135" s="111"/>
      <c r="D135" s="111"/>
      <c r="E135" s="111"/>
      <c r="F135" s="111"/>
      <c r="G135" s="111"/>
      <c r="H135" s="111"/>
      <c r="I135" s="111"/>
      <c r="J135" s="111"/>
      <c r="K135" s="111"/>
      <c r="L135" s="111"/>
      <c r="M135" s="111"/>
      <c r="N135" s="111"/>
      <c r="O135" s="111"/>
      <c r="P135" s="111"/>
      <c r="Q135" s="111"/>
      <c r="R135" s="111"/>
      <c r="S135" s="111"/>
      <c r="T135" s="111"/>
      <c r="U135" s="113"/>
      <c r="V135" s="113"/>
    </row>
    <row r="136" spans="1:22" ht="22.5" customHeight="1">
      <c r="A136" s="111"/>
      <c r="B136" s="111"/>
      <c r="C136" s="111"/>
      <c r="D136" s="111"/>
      <c r="E136" s="111"/>
      <c r="F136" s="111"/>
      <c r="G136" s="111"/>
      <c r="H136" s="111"/>
      <c r="I136" s="111"/>
      <c r="J136" s="111"/>
      <c r="K136" s="111"/>
      <c r="L136" s="111"/>
      <c r="M136" s="111"/>
      <c r="N136" s="111"/>
      <c r="O136" s="111"/>
      <c r="P136" s="111"/>
      <c r="Q136" s="111"/>
      <c r="R136" s="111"/>
      <c r="S136" s="111"/>
      <c r="T136" s="111"/>
      <c r="U136" s="113"/>
      <c r="V136" s="113"/>
    </row>
    <row r="137" spans="1:22" ht="12.75" customHeight="1">
      <c r="A137" s="111"/>
      <c r="B137" s="111"/>
      <c r="C137" s="111"/>
      <c r="D137" s="111"/>
      <c r="E137" s="111"/>
      <c r="F137" s="111"/>
      <c r="G137" s="111"/>
      <c r="H137" s="111"/>
      <c r="I137" s="111"/>
      <c r="J137" s="111"/>
      <c r="K137" s="111"/>
      <c r="L137" s="111"/>
      <c r="M137" s="111"/>
      <c r="N137" s="111"/>
      <c r="O137" s="111"/>
      <c r="P137" s="111"/>
      <c r="Q137" s="111"/>
      <c r="R137" s="111"/>
      <c r="S137" s="111"/>
      <c r="T137" s="111"/>
      <c r="U137" s="113"/>
      <c r="V137" s="113"/>
    </row>
    <row r="138" spans="1:22" ht="22.5" customHeight="1">
      <c r="A138" s="111"/>
      <c r="B138" s="111"/>
      <c r="C138" s="111"/>
      <c r="D138" s="111"/>
      <c r="E138" s="111"/>
      <c r="F138" s="111"/>
      <c r="G138" s="111"/>
      <c r="H138" s="111"/>
      <c r="I138" s="111"/>
      <c r="J138" s="111"/>
      <c r="K138" s="111"/>
      <c r="L138" s="111"/>
      <c r="M138" s="111"/>
      <c r="N138" s="111"/>
      <c r="O138" s="111"/>
      <c r="P138" s="111"/>
      <c r="Q138" s="111"/>
      <c r="R138" s="111"/>
      <c r="S138" s="111"/>
      <c r="T138" s="111"/>
      <c r="U138" s="113"/>
      <c r="V138" s="113"/>
    </row>
    <row r="139" spans="1:22" ht="22.5" customHeight="1">
      <c r="A139" s="111"/>
      <c r="B139" s="111"/>
      <c r="C139" s="111"/>
      <c r="D139" s="111"/>
      <c r="E139" s="111"/>
      <c r="F139" s="111"/>
      <c r="G139" s="111"/>
      <c r="H139" s="111"/>
      <c r="I139" s="111"/>
      <c r="J139" s="111"/>
      <c r="K139" s="111"/>
      <c r="L139" s="111"/>
      <c r="M139" s="111"/>
      <c r="N139" s="111"/>
      <c r="O139" s="111"/>
      <c r="P139" s="111"/>
      <c r="Q139" s="111"/>
      <c r="R139" s="111"/>
      <c r="S139" s="111"/>
      <c r="T139" s="111"/>
      <c r="U139" s="113"/>
      <c r="V139" s="113"/>
    </row>
    <row r="140" spans="1:22" ht="22.5" customHeight="1">
      <c r="A140" s="111"/>
      <c r="B140" s="111"/>
      <c r="C140" s="111"/>
      <c r="D140" s="111"/>
      <c r="E140" s="111"/>
      <c r="F140" s="111"/>
      <c r="G140" s="111"/>
      <c r="H140" s="111"/>
      <c r="I140" s="111"/>
      <c r="J140" s="111"/>
      <c r="K140" s="111"/>
      <c r="L140" s="111"/>
      <c r="M140" s="111"/>
      <c r="N140" s="111"/>
      <c r="O140" s="111"/>
      <c r="P140" s="111"/>
      <c r="Q140" s="111"/>
      <c r="R140" s="111"/>
      <c r="S140" s="111"/>
      <c r="T140" s="111"/>
      <c r="U140" s="113"/>
      <c r="V140" s="113"/>
    </row>
    <row r="141" spans="1:22" ht="22.5" customHeight="1">
      <c r="A141" s="111"/>
      <c r="B141" s="111"/>
      <c r="C141" s="111"/>
      <c r="D141" s="111"/>
      <c r="E141" s="111"/>
      <c r="F141" s="111"/>
      <c r="G141" s="111"/>
      <c r="H141" s="111"/>
      <c r="I141" s="111"/>
      <c r="J141" s="111"/>
      <c r="K141" s="111"/>
      <c r="L141" s="111"/>
      <c r="M141" s="111"/>
      <c r="N141" s="111"/>
      <c r="O141" s="111"/>
      <c r="P141" s="111"/>
      <c r="Q141" s="111"/>
      <c r="R141" s="111"/>
      <c r="S141" s="111"/>
      <c r="T141" s="111"/>
      <c r="U141" s="113"/>
      <c r="V141" s="113"/>
    </row>
  </sheetData>
  <sheetProtection algorithmName="SHA-512" hashValue="OCB4fFHHVQCPB++lAUaf8dXZawA27PdtlSYT+5w9iqfHzkhOogqLWwdAv6oXckPyRSTYmlKNT9HAjAQbxP6xUg==" saltValue="KIy+npz/MnEeNvXcy+IAEg==" spinCount="100000" sheet="1" objects="1" scenarios="1" formatCells="0" insertRows="0"/>
  <mergeCells count="143">
    <mergeCell ref="A1:F1"/>
    <mergeCell ref="A2:B2"/>
    <mergeCell ref="C2:F2"/>
    <mergeCell ref="H2:J2"/>
    <mergeCell ref="A3:B3"/>
    <mergeCell ref="C3:F3"/>
    <mergeCell ref="I3:J3"/>
    <mergeCell ref="A4:B4"/>
    <mergeCell ref="C4:F4"/>
    <mergeCell ref="I4:J4"/>
    <mergeCell ref="A5:B5"/>
    <mergeCell ref="C5:F5"/>
    <mergeCell ref="I5:J5"/>
    <mergeCell ref="A6:B6"/>
    <mergeCell ref="C6:F6"/>
    <mergeCell ref="A8:F8"/>
    <mergeCell ref="A9:B9"/>
    <mergeCell ref="C9:F9"/>
    <mergeCell ref="A10:B10"/>
    <mergeCell ref="C10:F10"/>
    <mergeCell ref="A12:B12"/>
    <mergeCell ref="C12:F12"/>
    <mergeCell ref="A13:B13"/>
    <mergeCell ref="C13:F13"/>
    <mergeCell ref="A14:B14"/>
    <mergeCell ref="C14:F14"/>
    <mergeCell ref="A15:B15"/>
    <mergeCell ref="C15:F15"/>
    <mergeCell ref="A16:B16"/>
    <mergeCell ref="C16:F16"/>
    <mergeCell ref="A17:B18"/>
    <mergeCell ref="C17:F17"/>
    <mergeCell ref="C18:F18"/>
    <mergeCell ref="A20:I20"/>
    <mergeCell ref="A21:B21"/>
    <mergeCell ref="A22:B22"/>
    <mergeCell ref="A23:B23"/>
    <mergeCell ref="A24:B24"/>
    <mergeCell ref="C24:E24"/>
    <mergeCell ref="F24:I26"/>
    <mergeCell ref="A25:B25"/>
    <mergeCell ref="A26:B26"/>
    <mergeCell ref="A27:B27"/>
    <mergeCell ref="C27:I27"/>
    <mergeCell ref="A29:F29"/>
    <mergeCell ref="A30:B30"/>
    <mergeCell ref="C30:F30"/>
    <mergeCell ref="A31:B31"/>
    <mergeCell ref="C31:F31"/>
    <mergeCell ref="A32:B32"/>
    <mergeCell ref="C32:F32"/>
    <mergeCell ref="A34:B38"/>
    <mergeCell ref="C34:E34"/>
    <mergeCell ref="C35:E35"/>
    <mergeCell ref="C36:E36"/>
    <mergeCell ref="C37:E37"/>
    <mergeCell ref="C38:E38"/>
    <mergeCell ref="A40:B44"/>
    <mergeCell ref="C40:E40"/>
    <mergeCell ref="C41:E41"/>
    <mergeCell ref="C42:E42"/>
    <mergeCell ref="C43:E43"/>
    <mergeCell ref="C44:E44"/>
    <mergeCell ref="B45:F46"/>
    <mergeCell ref="A47:B47"/>
    <mergeCell ref="C47:D47"/>
    <mergeCell ref="E47:E48"/>
    <mergeCell ref="F47:G48"/>
    <mergeCell ref="H47:I47"/>
    <mergeCell ref="A48:B48"/>
    <mergeCell ref="A49:B51"/>
    <mergeCell ref="E49:E51"/>
    <mergeCell ref="F49:G51"/>
    <mergeCell ref="E52:E55"/>
    <mergeCell ref="F52:G52"/>
    <mergeCell ref="J52:L52"/>
    <mergeCell ref="F53:G53"/>
    <mergeCell ref="J53:L53"/>
    <mergeCell ref="F54:G54"/>
    <mergeCell ref="J54:L54"/>
    <mergeCell ref="F55:G55"/>
    <mergeCell ref="J55:L55"/>
    <mergeCell ref="F56:G56"/>
    <mergeCell ref="J56:L56"/>
    <mergeCell ref="F57:G57"/>
    <mergeCell ref="J57:L57"/>
    <mergeCell ref="F58:G58"/>
    <mergeCell ref="J58:L58"/>
    <mergeCell ref="F59:G59"/>
    <mergeCell ref="J59:L59"/>
    <mergeCell ref="F60:G60"/>
    <mergeCell ref="J60:L60"/>
    <mergeCell ref="F61:G61"/>
    <mergeCell ref="J61:L61"/>
    <mergeCell ref="F62:G62"/>
    <mergeCell ref="J62:L62"/>
    <mergeCell ref="F63:G63"/>
    <mergeCell ref="J63:L63"/>
    <mergeCell ref="F64:G64"/>
    <mergeCell ref="J64:L64"/>
    <mergeCell ref="J65:L65"/>
    <mergeCell ref="J66:L66"/>
    <mergeCell ref="J67:L67"/>
    <mergeCell ref="J68:L68"/>
    <mergeCell ref="J69:L69"/>
    <mergeCell ref="J70:L70"/>
    <mergeCell ref="F71:G71"/>
    <mergeCell ref="J71:L71"/>
    <mergeCell ref="A72:B72"/>
    <mergeCell ref="H72:I72"/>
    <mergeCell ref="J72:L72"/>
    <mergeCell ref="H73:I73"/>
    <mergeCell ref="J73:L73"/>
    <mergeCell ref="J74:L74"/>
    <mergeCell ref="H75:I75"/>
    <mergeCell ref="J75:L75"/>
    <mergeCell ref="E76:G76"/>
    <mergeCell ref="E77:G77"/>
    <mergeCell ref="J77:L77"/>
    <mergeCell ref="A79:B81"/>
    <mergeCell ref="C79:C82"/>
    <mergeCell ref="D79:D80"/>
    <mergeCell ref="E79:F80"/>
    <mergeCell ref="G79:N80"/>
    <mergeCell ref="O79:R80"/>
    <mergeCell ref="S79:S82"/>
    <mergeCell ref="T79:T80"/>
    <mergeCell ref="D81:F81"/>
    <mergeCell ref="G81:N81"/>
    <mergeCell ref="O81:R81"/>
    <mergeCell ref="T81:T82"/>
    <mergeCell ref="L82:M82"/>
    <mergeCell ref="C83:N84"/>
    <mergeCell ref="A106:T106"/>
    <mergeCell ref="L85:N98"/>
    <mergeCell ref="L100:N102"/>
    <mergeCell ref="A103:B103"/>
    <mergeCell ref="C103:E103"/>
    <mergeCell ref="G103:R103"/>
    <mergeCell ref="A104:B104"/>
    <mergeCell ref="L104:M104"/>
    <mergeCell ref="A105:B105"/>
    <mergeCell ref="L105:M105"/>
  </mergeCell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U238"/>
  <sheetViews>
    <sheetView showGridLines="0" tabSelected="1" topLeftCell="A179" zoomScale="89" zoomScaleNormal="89" workbookViewId="0">
      <selection activeCell="C18" sqref="C18:F18"/>
    </sheetView>
  </sheetViews>
  <sheetFormatPr defaultColWidth="9.140625" defaultRowHeight="12.95"/>
  <cols>
    <col min="1" max="1" width="14.28515625" style="21" customWidth="1"/>
    <col min="2" max="2" width="36.7109375" customWidth="1"/>
    <col min="3" max="3" width="44.7109375" style="22" customWidth="1"/>
    <col min="4" max="4" width="37" style="22" customWidth="1"/>
    <col min="5" max="5" width="41.140625" style="22" customWidth="1"/>
    <col min="6" max="6" width="25.28515625" style="22" customWidth="1"/>
    <col min="7" max="7" width="26.28515625" customWidth="1"/>
    <col min="8" max="8" width="30.42578125" customWidth="1"/>
    <col min="9" max="9" width="23.85546875" customWidth="1"/>
    <col min="10" max="10" width="41.42578125" customWidth="1"/>
    <col min="11" max="11" width="21.140625" customWidth="1"/>
    <col min="12" max="12" width="20.7109375" customWidth="1"/>
    <col min="13" max="13" width="24.42578125" customWidth="1"/>
    <col min="14" max="14" width="25.42578125" customWidth="1"/>
    <col min="15" max="15" width="33.42578125" customWidth="1"/>
    <col min="16" max="18" width="15.85546875" customWidth="1"/>
    <col min="19" max="19" width="23.85546875" customWidth="1"/>
    <col min="20" max="20" width="26.42578125" customWidth="1"/>
    <col min="26" max="26" width="46" customWidth="1"/>
    <col min="27" max="27" width="126.42578125" customWidth="1"/>
  </cols>
  <sheetData>
    <row r="1" spans="1:11">
      <c r="A1" s="245" t="s">
        <v>36</v>
      </c>
      <c r="B1" s="245"/>
      <c r="C1" s="243"/>
      <c r="D1" s="243"/>
      <c r="E1" s="243"/>
      <c r="F1" s="243"/>
    </row>
    <row r="2" spans="1:11">
      <c r="A2" s="240" t="s">
        <v>37</v>
      </c>
      <c r="B2" s="240"/>
      <c r="C2" s="228" t="s">
        <v>246</v>
      </c>
      <c r="D2" s="228"/>
      <c r="E2" s="228"/>
      <c r="F2" s="228"/>
      <c r="H2" s="241" t="s">
        <v>106</v>
      </c>
      <c r="I2" s="241"/>
      <c r="J2" s="241"/>
      <c r="K2" s="2"/>
    </row>
    <row r="3" spans="1:11">
      <c r="A3" s="240" t="s">
        <v>39</v>
      </c>
      <c r="B3" s="240"/>
      <c r="C3" s="228"/>
      <c r="D3" s="228"/>
      <c r="E3" s="228"/>
      <c r="F3" s="228"/>
      <c r="H3" s="35"/>
      <c r="I3" s="246" t="s">
        <v>107</v>
      </c>
      <c r="J3" s="246"/>
      <c r="K3" s="1"/>
    </row>
    <row r="4" spans="1:11">
      <c r="A4" s="240" t="s">
        <v>108</v>
      </c>
      <c r="B4" s="240"/>
      <c r="C4" s="228" t="s">
        <v>247</v>
      </c>
      <c r="D4" s="228"/>
      <c r="E4" s="228"/>
      <c r="F4" s="228"/>
      <c r="H4" s="115"/>
      <c r="I4" s="247" t="s">
        <v>109</v>
      </c>
      <c r="J4" s="247"/>
      <c r="K4" s="1"/>
    </row>
    <row r="5" spans="1:11" ht="48" customHeight="1">
      <c r="A5" s="240" t="s">
        <v>42</v>
      </c>
      <c r="B5" s="240"/>
      <c r="C5" s="227" t="s">
        <v>248</v>
      </c>
      <c r="D5" s="227"/>
      <c r="E5" s="227"/>
      <c r="F5" s="227"/>
      <c r="H5" s="37"/>
      <c r="I5" s="241" t="s">
        <v>110</v>
      </c>
      <c r="J5" s="241"/>
    </row>
    <row r="6" spans="1:11" ht="15" customHeight="1">
      <c r="A6" s="240" t="s">
        <v>44</v>
      </c>
      <c r="B6" s="240"/>
      <c r="C6" s="242">
        <v>30663</v>
      </c>
      <c r="D6" s="242"/>
      <c r="E6" s="242"/>
      <c r="F6" s="242"/>
    </row>
    <row r="8" spans="1:11" ht="22.5" customHeight="1">
      <c r="A8" s="243" t="s">
        <v>111</v>
      </c>
      <c r="B8" s="243"/>
      <c r="C8" s="243"/>
      <c r="D8" s="243"/>
      <c r="E8" s="243"/>
      <c r="F8" s="243"/>
    </row>
    <row r="9" spans="1:11" s="24" customFormat="1">
      <c r="A9" s="240" t="s">
        <v>46</v>
      </c>
      <c r="B9" s="240"/>
      <c r="C9" s="228" t="s">
        <v>249</v>
      </c>
      <c r="D9" s="228"/>
      <c r="E9" s="228"/>
      <c r="F9" s="228"/>
    </row>
    <row r="10" spans="1:11" s="24" customFormat="1">
      <c r="A10" s="240" t="s">
        <v>112</v>
      </c>
      <c r="B10" s="240"/>
      <c r="C10" s="244" t="s">
        <v>250</v>
      </c>
      <c r="D10" s="244"/>
      <c r="E10" s="244"/>
      <c r="F10" s="244"/>
      <c r="G10" s="25"/>
    </row>
    <row r="11" spans="1:11">
      <c r="A11" s="23"/>
      <c r="B11" s="39" t="s">
        <v>113</v>
      </c>
      <c r="C11" s="40" t="s">
        <v>251</v>
      </c>
      <c r="D11" s="41"/>
      <c r="E11" s="41"/>
      <c r="F11" s="42"/>
      <c r="G11" s="2"/>
    </row>
    <row r="12" spans="1:11" ht="64.5" customHeight="1">
      <c r="A12" s="240" t="s">
        <v>115</v>
      </c>
      <c r="B12" s="240"/>
      <c r="C12" s="227" t="s">
        <v>252</v>
      </c>
      <c r="D12" s="227"/>
      <c r="E12" s="227"/>
      <c r="F12" s="227"/>
      <c r="G12" s="2"/>
    </row>
    <row r="13" spans="1:11" ht="39" customHeight="1">
      <c r="A13" s="240" t="s">
        <v>117</v>
      </c>
      <c r="B13" s="240"/>
      <c r="C13" s="227" t="s">
        <v>253</v>
      </c>
      <c r="D13" s="227"/>
      <c r="E13" s="227"/>
      <c r="F13" s="227"/>
      <c r="G13" s="33"/>
    </row>
    <row r="14" spans="1:11" ht="39.75" customHeight="1">
      <c r="A14" s="240" t="s">
        <v>254</v>
      </c>
      <c r="B14" s="240"/>
      <c r="C14" s="228" t="s">
        <v>255</v>
      </c>
      <c r="D14" s="228"/>
      <c r="E14" s="228"/>
      <c r="F14" s="228"/>
      <c r="G14" s="33"/>
    </row>
    <row r="15" spans="1:11" ht="39.75" customHeight="1">
      <c r="A15" s="235" t="s">
        <v>120</v>
      </c>
      <c r="B15" s="235"/>
      <c r="C15" s="227" t="s">
        <v>256</v>
      </c>
      <c r="D15" s="227"/>
      <c r="E15" s="227"/>
      <c r="F15" s="227"/>
      <c r="G15" s="33"/>
    </row>
    <row r="16" spans="1:11" ht="39.75" customHeight="1">
      <c r="A16" s="235" t="s">
        <v>257</v>
      </c>
      <c r="B16" s="235"/>
      <c r="C16" s="227" t="s">
        <v>258</v>
      </c>
      <c r="D16" s="227"/>
      <c r="E16" s="227"/>
      <c r="F16" s="227"/>
      <c r="G16" s="33"/>
    </row>
    <row r="17" spans="1:9" ht="39.75" customHeight="1">
      <c r="A17" s="235" t="s">
        <v>123</v>
      </c>
      <c r="B17" s="235"/>
      <c r="C17" s="227"/>
      <c r="D17" s="227"/>
      <c r="E17" s="227"/>
      <c r="F17" s="227"/>
      <c r="G17" s="33"/>
    </row>
    <row r="18" spans="1:9" ht="39.75" customHeight="1">
      <c r="A18" s="235"/>
      <c r="B18" s="235"/>
      <c r="C18" s="227" t="s">
        <v>125</v>
      </c>
      <c r="D18" s="227"/>
      <c r="E18" s="227"/>
      <c r="F18" s="227"/>
      <c r="G18" s="33"/>
    </row>
    <row r="19" spans="1:9" ht="15.75" customHeight="1">
      <c r="A19" s="33"/>
      <c r="B19" s="33"/>
      <c r="C19" s="33"/>
      <c r="D19" s="33"/>
      <c r="E19" s="33"/>
      <c r="F19" s="33"/>
      <c r="G19" s="33"/>
    </row>
    <row r="20" spans="1:9" ht="39.75" customHeight="1">
      <c r="A20" s="234" t="s">
        <v>126</v>
      </c>
      <c r="B20" s="234"/>
      <c r="C20" s="234"/>
      <c r="D20" s="234"/>
      <c r="E20" s="234"/>
      <c r="F20" s="234"/>
      <c r="G20" s="234"/>
      <c r="H20" s="234"/>
      <c r="I20" s="234"/>
    </row>
    <row r="21" spans="1:9" s="1" customFormat="1" ht="33.75" customHeight="1">
      <c r="A21" s="236"/>
      <c r="B21" s="236"/>
      <c r="C21" s="47" t="s">
        <v>127</v>
      </c>
      <c r="D21" s="47" t="s">
        <v>128</v>
      </c>
      <c r="E21" s="47" t="s">
        <v>259</v>
      </c>
      <c r="F21" s="116" t="s">
        <v>130</v>
      </c>
      <c r="G21" s="116" t="s">
        <v>131</v>
      </c>
      <c r="H21" s="116" t="s">
        <v>132</v>
      </c>
      <c r="I21" s="116" t="s">
        <v>133</v>
      </c>
    </row>
    <row r="22" spans="1:9" s="1" customFormat="1" ht="33.75" customHeight="1">
      <c r="A22" s="201" t="s">
        <v>134</v>
      </c>
      <c r="B22" s="201"/>
      <c r="C22" s="49">
        <f>D199+E199+F199</f>
        <v>17993960</v>
      </c>
      <c r="D22" s="49">
        <f>G199+H199+I199+J199+K199+O199+P199+Q199+R199</f>
        <v>13032178.24</v>
      </c>
      <c r="E22" s="49">
        <f>C199+D199+E199+F199+G199+H199+I199+J199+K199+O199+P199+Q199+R199</f>
        <v>30960241.239999998</v>
      </c>
      <c r="F22" s="49">
        <f>G199+H199+I199+J199+K199</f>
        <v>12108200</v>
      </c>
      <c r="G22" s="49">
        <f>L199+N199</f>
        <v>26900747</v>
      </c>
      <c r="H22" s="49">
        <f>O199+P199+Q199+R199</f>
        <v>923978.23999999999</v>
      </c>
      <c r="I22" s="49">
        <f>T199</f>
        <v>-8194723.8700000001</v>
      </c>
    </row>
    <row r="23" spans="1:9" s="1" customFormat="1" ht="33.75" customHeight="1">
      <c r="A23" s="237" t="s">
        <v>135</v>
      </c>
      <c r="B23" s="237"/>
      <c r="C23" s="51">
        <f t="shared" ref="C23:I23" si="0">C22/$C$6</f>
        <v>586.82972964158762</v>
      </c>
      <c r="D23" s="51">
        <f t="shared" si="0"/>
        <v>425.01315070280145</v>
      </c>
      <c r="E23" s="51">
        <f t="shared" si="0"/>
        <v>1009.6938081727162</v>
      </c>
      <c r="F23" s="51">
        <f t="shared" si="0"/>
        <v>394.87982258748326</v>
      </c>
      <c r="G23" s="51">
        <f t="shared" si="0"/>
        <v>877.30316668297291</v>
      </c>
      <c r="H23" s="51">
        <f t="shared" si="0"/>
        <v>30.133328115318136</v>
      </c>
      <c r="I23" s="51">
        <f t="shared" si="0"/>
        <v>-267.25121057952583</v>
      </c>
    </row>
    <row r="24" spans="1:9" s="1" customFormat="1" ht="33.75" customHeight="1">
      <c r="A24" s="201" t="s">
        <v>136</v>
      </c>
      <c r="B24" s="201"/>
      <c r="C24" s="238" t="s">
        <v>137</v>
      </c>
      <c r="D24" s="238"/>
      <c r="E24" s="238"/>
      <c r="F24" s="239"/>
      <c r="G24" s="239"/>
      <c r="H24" s="239"/>
      <c r="I24" s="239"/>
    </row>
    <row r="25" spans="1:9" s="1" customFormat="1" ht="33.75" customHeight="1">
      <c r="A25" s="201" t="s">
        <v>260</v>
      </c>
      <c r="B25" s="201"/>
      <c r="C25" s="52" t="str">
        <f>VLOOKUP($C$24,'WLC benchmarks'!$B$10:$E$13,2, TRUE())</f>
        <v>&lt;850</v>
      </c>
      <c r="D25" s="52" t="str">
        <f>VLOOKUP($C$24,'WLC benchmarks'!$B$10:$E$13,3, TRUE())</f>
        <v>&lt;350</v>
      </c>
      <c r="E25" s="52" t="str">
        <f>VLOOKUP($C$24,'WLC benchmarks'!$B$10:$E$13,4, TRUE())</f>
        <v>&lt;1200</v>
      </c>
      <c r="F25" s="239"/>
      <c r="G25" s="239"/>
      <c r="H25" s="239"/>
      <c r="I25" s="239"/>
    </row>
    <row r="26" spans="1:9" s="1" customFormat="1" ht="33.75" customHeight="1">
      <c r="A26" s="201" t="s">
        <v>139</v>
      </c>
      <c r="B26" s="201"/>
      <c r="C26" s="52" t="str">
        <f>VLOOKUP($C$24,'WLC benchmarks'!$B$16:$E$19,2, TRUE())</f>
        <v>&lt;500</v>
      </c>
      <c r="D26" s="52" t="str">
        <f>VLOOKUP($C$24,'WLC benchmarks'!$B$16:$E$19,3, TRUE())</f>
        <v>&lt;300</v>
      </c>
      <c r="E26" s="52" t="str">
        <f>VLOOKUP($C$24,'WLC benchmarks'!$B$16:$E$19,4, TRUE())</f>
        <v>&lt;800</v>
      </c>
      <c r="F26" s="239"/>
      <c r="G26" s="239"/>
      <c r="H26" s="239"/>
      <c r="I26" s="239"/>
    </row>
    <row r="27" spans="1:9" ht="57.75" customHeight="1">
      <c r="A27" s="201" t="s">
        <v>140</v>
      </c>
      <c r="B27" s="201"/>
      <c r="C27" s="227" t="s">
        <v>261</v>
      </c>
      <c r="D27" s="227"/>
      <c r="E27" s="227"/>
      <c r="F27" s="227"/>
      <c r="G27" s="227"/>
      <c r="H27" s="227"/>
      <c r="I27" s="227"/>
    </row>
    <row r="28" spans="1:9" ht="15.75" customHeight="1">
      <c r="A28" s="53"/>
      <c r="B28" s="53"/>
      <c r="C28" s="21"/>
      <c r="D28" s="21"/>
      <c r="E28" s="21"/>
      <c r="F28" s="21"/>
      <c r="G28" s="33"/>
      <c r="H28" s="55"/>
    </row>
    <row r="29" spans="1:9" ht="15.75" customHeight="1">
      <c r="A29" s="234" t="s">
        <v>142</v>
      </c>
      <c r="B29" s="234"/>
      <c r="C29" s="234"/>
      <c r="D29" s="234"/>
      <c r="E29" s="234"/>
      <c r="F29" s="234"/>
      <c r="G29" s="33"/>
      <c r="H29" s="55"/>
    </row>
    <row r="30" spans="1:9" ht="39" customHeight="1">
      <c r="A30" s="235" t="s">
        <v>55</v>
      </c>
      <c r="B30" s="235"/>
      <c r="C30" s="227" t="s">
        <v>262</v>
      </c>
      <c r="D30" s="227"/>
      <c r="E30" s="227"/>
      <c r="F30" s="227"/>
      <c r="G30" s="33"/>
      <c r="H30" s="55"/>
    </row>
    <row r="31" spans="1:9" ht="42" customHeight="1">
      <c r="A31" s="235" t="s">
        <v>57</v>
      </c>
      <c r="B31" s="235"/>
      <c r="C31" s="228" t="s">
        <v>263</v>
      </c>
      <c r="D31" s="228"/>
      <c r="E31" s="228"/>
      <c r="F31" s="228"/>
      <c r="G31" s="33"/>
      <c r="H31" s="55"/>
    </row>
    <row r="32" spans="1:9" ht="39" customHeight="1">
      <c r="A32" s="235" t="s">
        <v>59</v>
      </c>
      <c r="B32" s="235"/>
      <c r="C32" s="228" t="s">
        <v>263</v>
      </c>
      <c r="D32" s="228"/>
      <c r="E32" s="228"/>
      <c r="F32" s="228"/>
      <c r="G32" s="33"/>
      <c r="H32" s="55"/>
    </row>
    <row r="33" spans="1:17" ht="15.75" customHeight="1">
      <c r="A33" s="53"/>
      <c r="B33" s="53"/>
      <c r="C33" s="21"/>
      <c r="D33" s="21"/>
      <c r="E33" s="21"/>
      <c r="F33" s="21"/>
      <c r="G33" s="33"/>
      <c r="H33" s="55"/>
    </row>
    <row r="34" spans="1:17" ht="40.5" customHeight="1">
      <c r="A34" s="225" t="s">
        <v>146</v>
      </c>
      <c r="B34" s="225"/>
      <c r="C34" s="226" t="s">
        <v>147</v>
      </c>
      <c r="D34" s="226"/>
      <c r="E34" s="226"/>
      <c r="F34" s="54" t="s">
        <v>264</v>
      </c>
      <c r="G34" s="33"/>
      <c r="H34" s="55"/>
      <c r="I34" s="55"/>
      <c r="J34" s="56"/>
      <c r="K34" s="56"/>
      <c r="L34" s="56"/>
      <c r="M34" s="56"/>
      <c r="N34" s="57"/>
      <c r="O34" s="57"/>
      <c r="P34" s="57"/>
      <c r="Q34" s="57"/>
    </row>
    <row r="35" spans="1:17" ht="12.75" customHeight="1">
      <c r="A35" s="225"/>
      <c r="B35" s="225"/>
      <c r="C35" s="227" t="s">
        <v>265</v>
      </c>
      <c r="D35" s="227"/>
      <c r="E35" s="227"/>
      <c r="F35" s="36">
        <v>66</v>
      </c>
      <c r="G35" s="33"/>
      <c r="H35" s="55"/>
      <c r="I35" s="55"/>
      <c r="J35" s="58"/>
      <c r="K35" s="58"/>
      <c r="L35" s="58"/>
      <c r="M35" s="58"/>
      <c r="N35" s="57"/>
      <c r="O35" s="57"/>
      <c r="P35" s="57"/>
      <c r="Q35" s="57"/>
    </row>
    <row r="36" spans="1:17" ht="12.75" customHeight="1">
      <c r="A36" s="225"/>
      <c r="B36" s="225"/>
      <c r="C36" s="228" t="s">
        <v>266</v>
      </c>
      <c r="D36" s="228"/>
      <c r="E36" s="228"/>
      <c r="F36" s="36">
        <v>25</v>
      </c>
      <c r="G36" s="33"/>
      <c r="H36" s="55"/>
      <c r="I36" s="55"/>
      <c r="J36" s="56"/>
      <c r="K36" s="56"/>
      <c r="L36" s="56"/>
      <c r="M36" s="56"/>
      <c r="N36" s="57"/>
      <c r="O36" s="57"/>
      <c r="P36" s="57"/>
      <c r="Q36" s="57"/>
    </row>
    <row r="37" spans="1:17" s="1" customFormat="1">
      <c r="A37" s="225"/>
      <c r="B37" s="225"/>
      <c r="C37" s="229"/>
      <c r="D37" s="229"/>
      <c r="E37" s="229"/>
      <c r="F37" s="36"/>
      <c r="H37" s="55"/>
      <c r="I37" s="55"/>
      <c r="J37" s="58"/>
      <c r="K37" s="58"/>
      <c r="L37" s="58"/>
      <c r="M37" s="58"/>
      <c r="N37" s="57"/>
      <c r="O37" s="57"/>
      <c r="P37" s="57"/>
      <c r="Q37" s="57"/>
    </row>
    <row r="38" spans="1:17" s="1" customFormat="1">
      <c r="A38" s="225"/>
      <c r="B38" s="225"/>
      <c r="C38" s="228"/>
      <c r="D38" s="228"/>
      <c r="E38" s="228"/>
      <c r="F38" s="36"/>
      <c r="G38" s="33"/>
      <c r="H38" s="55"/>
      <c r="I38" s="55"/>
      <c r="J38" s="58"/>
      <c r="K38" s="58"/>
      <c r="L38" s="58"/>
      <c r="M38" s="58"/>
      <c r="N38" s="57"/>
      <c r="O38" s="57"/>
      <c r="P38" s="57"/>
      <c r="Q38" s="57"/>
    </row>
    <row r="39" spans="1:17" s="1" customFormat="1">
      <c r="A39" s="33"/>
      <c r="B39" s="33"/>
      <c r="C39" s="33"/>
      <c r="D39" s="33"/>
      <c r="E39" s="33"/>
      <c r="F39" s="117"/>
      <c r="G39" s="33"/>
      <c r="H39" s="55"/>
      <c r="I39" s="55"/>
      <c r="J39" s="58"/>
      <c r="K39" s="58"/>
      <c r="L39" s="58"/>
      <c r="M39" s="58"/>
      <c r="N39" s="57"/>
      <c r="O39" s="57"/>
      <c r="P39" s="57"/>
      <c r="Q39" s="57"/>
    </row>
    <row r="40" spans="1:17" s="1" customFormat="1" ht="27.75" customHeight="1">
      <c r="A40" s="230" t="s">
        <v>150</v>
      </c>
      <c r="B40" s="230"/>
      <c r="C40" s="226" t="s">
        <v>151</v>
      </c>
      <c r="D40" s="226"/>
      <c r="E40" s="226"/>
      <c r="F40" s="54" t="s">
        <v>152</v>
      </c>
      <c r="G40" s="33"/>
      <c r="H40" s="55"/>
      <c r="I40" s="55"/>
      <c r="J40" s="58"/>
      <c r="K40" s="58"/>
      <c r="L40" s="58"/>
      <c r="M40" s="58"/>
      <c r="N40" s="57"/>
      <c r="O40" s="57"/>
      <c r="P40" s="57"/>
      <c r="Q40" s="57"/>
    </row>
    <row r="41" spans="1:17" s="1" customFormat="1">
      <c r="A41" s="230"/>
      <c r="B41" s="230"/>
      <c r="C41" s="231" t="s">
        <v>267</v>
      </c>
      <c r="D41" s="232"/>
      <c r="E41" s="233"/>
      <c r="F41" s="36">
        <v>49</v>
      </c>
      <c r="G41" s="33"/>
      <c r="H41" s="55"/>
      <c r="I41" s="55"/>
      <c r="J41" s="58"/>
      <c r="K41" s="58"/>
      <c r="L41" s="58"/>
      <c r="M41" s="58"/>
      <c r="N41" s="57"/>
      <c r="O41" s="57"/>
      <c r="P41" s="57"/>
      <c r="Q41" s="57"/>
    </row>
    <row r="42" spans="1:17" s="1" customFormat="1">
      <c r="A42" s="230"/>
      <c r="B42" s="230"/>
      <c r="C42" s="231"/>
      <c r="D42" s="232"/>
      <c r="E42" s="233"/>
      <c r="F42" s="118"/>
      <c r="G42" s="33"/>
      <c r="H42" s="55"/>
      <c r="I42" s="55"/>
      <c r="J42" s="58"/>
      <c r="K42" s="58"/>
      <c r="L42" s="58"/>
      <c r="M42" s="58"/>
      <c r="N42" s="57"/>
      <c r="O42" s="57"/>
      <c r="P42" s="57"/>
      <c r="Q42" s="57"/>
    </row>
    <row r="43" spans="1:17" s="1" customFormat="1">
      <c r="A43" s="230"/>
      <c r="B43" s="230"/>
      <c r="C43" s="231"/>
      <c r="D43" s="232"/>
      <c r="E43" s="233"/>
      <c r="F43" s="118"/>
      <c r="G43" s="33"/>
      <c r="H43" s="55"/>
      <c r="I43" s="55"/>
      <c r="J43" s="58"/>
      <c r="K43" s="58"/>
      <c r="L43" s="58"/>
      <c r="M43" s="58"/>
      <c r="N43" s="57"/>
      <c r="O43" s="57"/>
      <c r="P43" s="57"/>
      <c r="Q43" s="57"/>
    </row>
    <row r="44" spans="1:17" s="1" customFormat="1">
      <c r="A44" s="230"/>
      <c r="B44" s="230"/>
      <c r="C44" s="231"/>
      <c r="D44" s="232"/>
      <c r="E44" s="233"/>
      <c r="F44" s="118"/>
      <c r="G44" s="33"/>
      <c r="H44" s="55"/>
      <c r="I44" s="55"/>
      <c r="J44" s="58"/>
      <c r="K44" s="58"/>
      <c r="L44" s="58"/>
      <c r="M44" s="58"/>
      <c r="N44" s="57"/>
      <c r="O44" s="57"/>
      <c r="P44" s="57"/>
      <c r="Q44" s="57"/>
    </row>
    <row r="45" spans="1:17">
      <c r="B45" s="307"/>
      <c r="C45" s="307"/>
      <c r="D45" s="307"/>
      <c r="E45" s="307"/>
      <c r="F45" s="307"/>
    </row>
    <row r="46" spans="1:17" s="64" customFormat="1" ht="12.75" customHeight="1">
      <c r="B46" s="307"/>
      <c r="C46" s="307"/>
      <c r="D46" s="307"/>
      <c r="E46" s="307"/>
      <c r="F46" s="307"/>
    </row>
    <row r="47" spans="1:17" s="64" customFormat="1" ht="36.75" customHeight="1">
      <c r="A47" s="214" t="s">
        <v>154</v>
      </c>
      <c r="B47" s="214"/>
      <c r="C47" s="219" t="s">
        <v>155</v>
      </c>
      <c r="D47" s="219"/>
      <c r="E47" s="220" t="s">
        <v>268</v>
      </c>
      <c r="F47" s="221" t="s">
        <v>157</v>
      </c>
      <c r="G47" s="221"/>
      <c r="H47" s="220" t="s">
        <v>158</v>
      </c>
      <c r="I47" s="220"/>
    </row>
    <row r="48" spans="1:17" s="64" customFormat="1" ht="48.75" customHeight="1">
      <c r="A48" s="222" t="s">
        <v>159</v>
      </c>
      <c r="B48" s="222"/>
      <c r="C48" s="65" t="s">
        <v>160</v>
      </c>
      <c r="D48" s="65" t="s">
        <v>161</v>
      </c>
      <c r="E48" s="220"/>
      <c r="F48" s="221"/>
      <c r="G48" s="221"/>
      <c r="H48" s="65" t="s">
        <v>162</v>
      </c>
      <c r="I48" s="65" t="s">
        <v>163</v>
      </c>
    </row>
    <row r="49" spans="1:12" s="64" customFormat="1" ht="74.25" customHeight="1">
      <c r="A49" s="223" t="s">
        <v>164</v>
      </c>
      <c r="B49" s="223"/>
      <c r="C49" s="66" t="s">
        <v>165</v>
      </c>
      <c r="D49" s="119" t="s">
        <v>166</v>
      </c>
      <c r="E49" s="224" t="s">
        <v>167</v>
      </c>
      <c r="F49" s="224" t="s">
        <v>168</v>
      </c>
      <c r="G49" s="224"/>
      <c r="H49" s="119" t="s">
        <v>169</v>
      </c>
      <c r="I49" s="119" t="s">
        <v>170</v>
      </c>
    </row>
    <row r="50" spans="1:12" s="64" customFormat="1" ht="12.75" customHeight="1">
      <c r="A50" s="223"/>
      <c r="B50" s="223"/>
      <c r="C50" s="68" t="s">
        <v>171</v>
      </c>
      <c r="D50" s="119" t="s">
        <v>172</v>
      </c>
      <c r="E50" s="224"/>
      <c r="F50" s="224"/>
      <c r="G50" s="224"/>
      <c r="H50" s="119" t="s">
        <v>173</v>
      </c>
      <c r="I50" s="119" t="s">
        <v>174</v>
      </c>
    </row>
    <row r="51" spans="1:12" s="64" customFormat="1" ht="12.75" customHeight="1">
      <c r="A51" s="223"/>
      <c r="B51" s="223"/>
      <c r="C51" s="68" t="s">
        <v>175</v>
      </c>
      <c r="D51" s="120" t="s">
        <v>176</v>
      </c>
      <c r="E51" s="224"/>
      <c r="F51" s="224"/>
      <c r="G51" s="224"/>
      <c r="H51" s="120" t="s">
        <v>169</v>
      </c>
      <c r="I51" s="120" t="s">
        <v>169</v>
      </c>
    </row>
    <row r="52" spans="1:12" s="64" customFormat="1" ht="30" customHeight="1">
      <c r="A52" s="70">
        <v>0.1</v>
      </c>
      <c r="B52" s="71" t="s">
        <v>177</v>
      </c>
      <c r="C52" s="77"/>
      <c r="D52" s="77"/>
      <c r="E52" s="218"/>
      <c r="F52" s="212"/>
      <c r="G52" s="212"/>
      <c r="H52" s="73"/>
      <c r="I52" s="73"/>
      <c r="J52" s="217" t="s">
        <v>178</v>
      </c>
      <c r="K52" s="217"/>
      <c r="L52" s="217"/>
    </row>
    <row r="53" spans="1:12" s="64" customFormat="1" ht="30" customHeight="1">
      <c r="A53" s="74">
        <v>0.2</v>
      </c>
      <c r="B53" s="75" t="s">
        <v>179</v>
      </c>
      <c r="C53" s="77"/>
      <c r="D53" s="77"/>
      <c r="E53" s="218"/>
      <c r="F53" s="212"/>
      <c r="G53" s="212"/>
      <c r="H53" s="73"/>
      <c r="I53" s="73"/>
      <c r="J53" s="213"/>
      <c r="K53" s="213"/>
      <c r="L53" s="213"/>
    </row>
    <row r="54" spans="1:12" s="64" customFormat="1" ht="30" customHeight="1">
      <c r="A54" s="74">
        <v>0.3</v>
      </c>
      <c r="B54" s="75" t="s">
        <v>180</v>
      </c>
      <c r="C54" s="77"/>
      <c r="D54" s="77"/>
      <c r="E54" s="218"/>
      <c r="F54" s="212"/>
      <c r="G54" s="212"/>
      <c r="H54" s="73"/>
      <c r="I54" s="73"/>
      <c r="J54" s="213"/>
      <c r="K54" s="213"/>
      <c r="L54" s="213"/>
    </row>
    <row r="55" spans="1:12" s="64" customFormat="1" ht="30" customHeight="1">
      <c r="A55" s="74">
        <v>0.4</v>
      </c>
      <c r="B55" s="75" t="s">
        <v>181</v>
      </c>
      <c r="C55" s="77"/>
      <c r="D55" s="77"/>
      <c r="E55" s="218"/>
      <c r="F55" s="212"/>
      <c r="G55" s="212"/>
      <c r="H55" s="73"/>
      <c r="I55" s="73"/>
      <c r="J55" s="213"/>
      <c r="K55" s="213"/>
      <c r="L55" s="213"/>
    </row>
    <row r="56" spans="1:12" s="64" customFormat="1" ht="30" customHeight="1">
      <c r="A56" s="74">
        <v>1</v>
      </c>
      <c r="B56" s="75" t="s">
        <v>182</v>
      </c>
      <c r="C56" s="77" t="s">
        <v>269</v>
      </c>
      <c r="D56" s="77">
        <v>22224521.449999999</v>
      </c>
      <c r="E56" s="77"/>
      <c r="F56" s="212" t="s">
        <v>270</v>
      </c>
      <c r="G56" s="212"/>
      <c r="H56" s="121"/>
      <c r="I56" s="121" t="s">
        <v>271</v>
      </c>
      <c r="J56" s="213"/>
      <c r="K56" s="213"/>
      <c r="L56" s="213"/>
    </row>
    <row r="57" spans="1:12" s="64" customFormat="1" ht="30" customHeight="1">
      <c r="A57" s="74"/>
      <c r="B57" s="75"/>
      <c r="C57" s="77" t="s">
        <v>272</v>
      </c>
      <c r="D57" s="77">
        <v>1006572.5</v>
      </c>
      <c r="E57" s="77"/>
      <c r="F57" s="79" t="s">
        <v>273</v>
      </c>
      <c r="G57" s="80"/>
      <c r="H57" s="121"/>
      <c r="I57" s="121" t="s">
        <v>274</v>
      </c>
      <c r="J57" s="76"/>
      <c r="K57" s="122"/>
      <c r="L57" s="122"/>
    </row>
    <row r="58" spans="1:12" s="64" customFormat="1" ht="30" customHeight="1">
      <c r="A58" s="74"/>
      <c r="B58" s="75"/>
      <c r="C58" s="79" t="s">
        <v>275</v>
      </c>
      <c r="D58" s="77">
        <v>3569913</v>
      </c>
      <c r="E58" s="77"/>
      <c r="F58" s="79" t="s">
        <v>276</v>
      </c>
      <c r="G58" s="80"/>
      <c r="H58" s="121">
        <v>3568320</v>
      </c>
      <c r="I58" s="121"/>
      <c r="J58" s="76"/>
      <c r="K58" s="122"/>
      <c r="L58" s="122"/>
    </row>
    <row r="59" spans="1:12" s="64" customFormat="1" ht="30" customHeight="1">
      <c r="A59" s="74"/>
      <c r="B59" s="75"/>
      <c r="C59" s="77" t="s">
        <v>277</v>
      </c>
      <c r="D59" s="77">
        <v>95607.42</v>
      </c>
      <c r="E59" s="77"/>
      <c r="F59" s="79" t="s">
        <v>278</v>
      </c>
      <c r="G59" s="80"/>
      <c r="H59" s="121"/>
      <c r="I59" s="121">
        <v>0</v>
      </c>
      <c r="J59" s="76"/>
      <c r="K59" s="122"/>
      <c r="L59" s="122"/>
    </row>
    <row r="60" spans="1:12" s="64" customFormat="1" ht="30" customHeight="1">
      <c r="A60" s="74"/>
      <c r="B60" s="75"/>
      <c r="C60" s="77" t="s">
        <v>279</v>
      </c>
      <c r="D60" s="77">
        <v>3472</v>
      </c>
      <c r="E60" s="77"/>
      <c r="F60" s="79" t="s">
        <v>280</v>
      </c>
      <c r="G60" s="80"/>
      <c r="H60" s="121"/>
      <c r="I60" s="121">
        <v>0</v>
      </c>
      <c r="J60" s="76"/>
      <c r="K60" s="122"/>
      <c r="L60" s="122"/>
    </row>
    <row r="61" spans="1:12" s="64" customFormat="1" ht="30" customHeight="1">
      <c r="A61" s="74"/>
      <c r="B61" s="75"/>
      <c r="C61" s="77" t="s">
        <v>281</v>
      </c>
      <c r="D61" s="77">
        <v>1350.76</v>
      </c>
      <c r="E61" s="77"/>
      <c r="F61" s="79" t="s">
        <v>278</v>
      </c>
      <c r="G61" s="80"/>
      <c r="H61" s="121"/>
      <c r="I61" s="121">
        <v>0</v>
      </c>
      <c r="J61" s="76"/>
      <c r="K61" s="122"/>
      <c r="L61" s="122"/>
    </row>
    <row r="62" spans="1:12" s="64" customFormat="1" ht="30" customHeight="1">
      <c r="A62" s="74"/>
      <c r="B62" s="75"/>
      <c r="C62" s="77"/>
      <c r="D62" s="77"/>
      <c r="E62" s="77"/>
      <c r="F62" s="79"/>
      <c r="G62" s="80"/>
      <c r="H62" s="73"/>
      <c r="I62" s="73"/>
      <c r="J62" s="76"/>
      <c r="K62" s="122"/>
      <c r="L62" s="122"/>
    </row>
    <row r="63" spans="1:12" s="64" customFormat="1" ht="30" customHeight="1">
      <c r="A63" s="74">
        <v>2.1</v>
      </c>
      <c r="B63" s="75" t="s">
        <v>183</v>
      </c>
      <c r="C63" s="77" t="s">
        <v>282</v>
      </c>
      <c r="D63" s="77">
        <v>10078411.5</v>
      </c>
      <c r="E63" s="77"/>
      <c r="F63" s="212" t="s">
        <v>283</v>
      </c>
      <c r="G63" s="212"/>
      <c r="H63" s="121"/>
      <c r="I63" s="121">
        <v>10078411.5</v>
      </c>
      <c r="J63" s="213"/>
      <c r="K63" s="213"/>
      <c r="L63" s="213"/>
    </row>
    <row r="64" spans="1:12" s="64" customFormat="1" ht="30" customHeight="1">
      <c r="A64" s="74"/>
      <c r="B64" s="75"/>
      <c r="C64" s="77" t="s">
        <v>284</v>
      </c>
      <c r="D64" s="77">
        <v>776595</v>
      </c>
      <c r="E64" s="77"/>
      <c r="F64" s="79" t="s">
        <v>273</v>
      </c>
      <c r="G64" s="80"/>
      <c r="H64" s="121"/>
      <c r="I64" s="121">
        <v>776595</v>
      </c>
      <c r="J64" s="76"/>
      <c r="K64" s="122"/>
      <c r="L64" s="122"/>
    </row>
    <row r="65" spans="1:12" s="64" customFormat="1" ht="30" customHeight="1">
      <c r="A65" s="74"/>
      <c r="B65" s="75"/>
      <c r="C65" s="77" t="s">
        <v>285</v>
      </c>
      <c r="D65" s="77">
        <v>210160.6</v>
      </c>
      <c r="E65" s="77"/>
      <c r="F65" s="79" t="s">
        <v>273</v>
      </c>
      <c r="G65" s="80"/>
      <c r="H65" s="121"/>
      <c r="I65" s="121">
        <v>210160.6</v>
      </c>
      <c r="J65" s="76"/>
      <c r="K65" s="122"/>
      <c r="L65" s="122"/>
    </row>
    <row r="66" spans="1:12" s="64" customFormat="1" ht="30" customHeight="1">
      <c r="A66" s="74"/>
      <c r="B66" s="75"/>
      <c r="C66" s="77" t="s">
        <v>277</v>
      </c>
      <c r="D66" s="77">
        <v>6745.9</v>
      </c>
      <c r="E66" s="77"/>
      <c r="F66" s="79" t="s">
        <v>278</v>
      </c>
      <c r="G66" s="80"/>
      <c r="H66" s="121"/>
      <c r="I66" s="121">
        <v>0</v>
      </c>
      <c r="J66" s="76"/>
      <c r="K66" s="122"/>
      <c r="L66" s="122"/>
    </row>
    <row r="67" spans="1:12" s="64" customFormat="1" ht="30" customHeight="1">
      <c r="A67" s="74"/>
      <c r="B67" s="75"/>
      <c r="C67" s="77" t="s">
        <v>286</v>
      </c>
      <c r="D67" s="77">
        <v>113</v>
      </c>
      <c r="E67" s="77"/>
      <c r="F67" s="79" t="s">
        <v>278</v>
      </c>
      <c r="G67" s="80"/>
      <c r="H67" s="121"/>
      <c r="I67" s="121">
        <v>0</v>
      </c>
      <c r="J67" s="76"/>
      <c r="K67" s="122"/>
      <c r="L67" s="122"/>
    </row>
    <row r="68" spans="1:12" s="64" customFormat="1" ht="30" customHeight="1">
      <c r="A68" s="74">
        <v>2.2000000000000002</v>
      </c>
      <c r="B68" s="75" t="s">
        <v>184</v>
      </c>
      <c r="C68" s="77" t="s">
        <v>282</v>
      </c>
      <c r="D68" s="77">
        <v>15013888.85</v>
      </c>
      <c r="E68" s="77"/>
      <c r="F68" s="212" t="s">
        <v>283</v>
      </c>
      <c r="G68" s="212"/>
      <c r="H68" s="121"/>
      <c r="I68" s="121">
        <v>15013888.85</v>
      </c>
      <c r="J68" s="213"/>
      <c r="K68" s="213"/>
      <c r="L68" s="213"/>
    </row>
    <row r="69" spans="1:12" s="64" customFormat="1" ht="30" customHeight="1">
      <c r="A69" s="74"/>
      <c r="B69" s="75"/>
      <c r="C69" s="77" t="s">
        <v>272</v>
      </c>
      <c r="D69" s="77">
        <v>856764.75</v>
      </c>
      <c r="E69" s="77"/>
      <c r="F69" s="79" t="s">
        <v>273</v>
      </c>
      <c r="G69" s="80"/>
      <c r="H69" s="121"/>
      <c r="I69" s="121">
        <v>856764.75</v>
      </c>
      <c r="J69" s="76"/>
      <c r="K69" s="122"/>
      <c r="L69" s="122"/>
    </row>
    <row r="70" spans="1:12" s="64" customFormat="1" ht="30" customHeight="1">
      <c r="A70" s="74"/>
      <c r="B70" s="75"/>
      <c r="C70" s="77" t="s">
        <v>287</v>
      </c>
      <c r="D70" s="77">
        <v>7337.6</v>
      </c>
      <c r="E70" s="77"/>
      <c r="F70" s="79" t="s">
        <v>278</v>
      </c>
      <c r="G70" s="80"/>
      <c r="H70" s="121"/>
      <c r="I70" s="121">
        <v>0</v>
      </c>
      <c r="J70" s="76"/>
      <c r="K70" s="122"/>
      <c r="L70" s="122"/>
    </row>
    <row r="71" spans="1:12" s="64" customFormat="1" ht="30" customHeight="1">
      <c r="A71" s="74"/>
      <c r="B71" s="75"/>
      <c r="C71" s="77" t="s">
        <v>286</v>
      </c>
      <c r="D71" s="77">
        <v>237</v>
      </c>
      <c r="E71" s="77"/>
      <c r="F71" s="79" t="s">
        <v>278</v>
      </c>
      <c r="G71" s="80"/>
      <c r="H71" s="121"/>
      <c r="I71" s="121">
        <v>0</v>
      </c>
      <c r="J71" s="76"/>
      <c r="K71" s="122"/>
      <c r="L71" s="122"/>
    </row>
    <row r="72" spans="1:12" s="64" customFormat="1" ht="30" customHeight="1">
      <c r="A72" s="74"/>
      <c r="B72" s="75"/>
      <c r="C72" s="77" t="s">
        <v>288</v>
      </c>
      <c r="D72" s="77">
        <v>33320</v>
      </c>
      <c r="E72" s="77"/>
      <c r="F72" s="79" t="s">
        <v>273</v>
      </c>
      <c r="G72" s="80"/>
      <c r="H72" s="121"/>
      <c r="I72" s="121">
        <v>33320</v>
      </c>
      <c r="J72" s="76"/>
      <c r="K72" s="122"/>
      <c r="L72" s="122"/>
    </row>
    <row r="73" spans="1:12" s="64" customFormat="1" ht="30" customHeight="1">
      <c r="A73" s="74">
        <v>2.2999999999999998</v>
      </c>
      <c r="B73" s="75" t="s">
        <v>185</v>
      </c>
      <c r="C73" s="77" t="s">
        <v>289</v>
      </c>
      <c r="D73" s="77">
        <v>2400567</v>
      </c>
      <c r="E73" s="77"/>
      <c r="F73" s="212" t="s">
        <v>283</v>
      </c>
      <c r="G73" s="212"/>
      <c r="H73" s="121"/>
      <c r="I73" s="121">
        <v>2400567.2999999998</v>
      </c>
      <c r="J73" s="213"/>
      <c r="K73" s="213"/>
      <c r="L73" s="213"/>
    </row>
    <row r="74" spans="1:12" s="64" customFormat="1" ht="30" customHeight="1">
      <c r="A74" s="74"/>
      <c r="B74" s="75"/>
      <c r="C74" s="77" t="s">
        <v>284</v>
      </c>
      <c r="D74" s="123">
        <v>150705</v>
      </c>
      <c r="E74" s="77"/>
      <c r="F74" s="79" t="s">
        <v>273</v>
      </c>
      <c r="G74" s="80"/>
      <c r="H74" s="121"/>
      <c r="I74" s="121">
        <v>150705</v>
      </c>
      <c r="J74" s="76"/>
      <c r="K74" s="122"/>
      <c r="L74" s="122"/>
    </row>
    <row r="75" spans="1:12" s="64" customFormat="1" ht="30" customHeight="1">
      <c r="A75" s="74"/>
      <c r="B75" s="75"/>
      <c r="C75" s="77" t="s">
        <v>287</v>
      </c>
      <c r="D75" s="123">
        <v>5667</v>
      </c>
      <c r="E75" s="77"/>
      <c r="F75" s="79" t="s">
        <v>278</v>
      </c>
      <c r="G75" s="80"/>
      <c r="H75" s="121"/>
      <c r="I75" s="121">
        <v>0</v>
      </c>
      <c r="J75" s="76"/>
      <c r="K75" s="122"/>
      <c r="L75" s="122"/>
    </row>
    <row r="76" spans="1:12" s="64" customFormat="1" ht="30" customHeight="1">
      <c r="A76" s="74"/>
      <c r="B76" s="75"/>
      <c r="C76" s="77" t="s">
        <v>286</v>
      </c>
      <c r="D76" s="123">
        <v>2605</v>
      </c>
      <c r="E76" s="77" t="s">
        <v>290</v>
      </c>
      <c r="F76" s="79" t="s">
        <v>278</v>
      </c>
      <c r="G76" s="80"/>
      <c r="H76" s="121"/>
      <c r="I76" s="121">
        <v>0</v>
      </c>
      <c r="J76" s="76"/>
      <c r="K76" s="122"/>
      <c r="L76" s="122"/>
    </row>
    <row r="77" spans="1:12" s="64" customFormat="1" ht="30" customHeight="1">
      <c r="A77" s="74"/>
      <c r="B77" s="75"/>
      <c r="C77" s="77" t="s">
        <v>291</v>
      </c>
      <c r="D77" s="77">
        <v>27017</v>
      </c>
      <c r="E77" s="77" t="s">
        <v>290</v>
      </c>
      <c r="F77" s="79" t="s">
        <v>280</v>
      </c>
      <c r="G77" s="80"/>
      <c r="H77" s="121"/>
      <c r="I77" s="121">
        <v>0</v>
      </c>
      <c r="J77" s="76"/>
      <c r="K77" s="122"/>
      <c r="L77" s="122"/>
    </row>
    <row r="78" spans="1:12" s="64" customFormat="1" ht="30" customHeight="1">
      <c r="A78" s="74"/>
      <c r="B78" s="75"/>
      <c r="C78" s="77" t="s">
        <v>292</v>
      </c>
      <c r="D78" s="77">
        <v>148493</v>
      </c>
      <c r="E78" s="77"/>
      <c r="F78" s="79" t="s">
        <v>293</v>
      </c>
      <c r="G78" s="80"/>
      <c r="H78" s="121"/>
      <c r="I78" s="121">
        <v>0</v>
      </c>
      <c r="J78" s="76"/>
      <c r="K78" s="122"/>
      <c r="L78" s="122"/>
    </row>
    <row r="79" spans="1:12" s="64" customFormat="1" ht="30" customHeight="1">
      <c r="A79" s="74"/>
      <c r="B79" s="75"/>
      <c r="C79" s="77" t="s">
        <v>294</v>
      </c>
      <c r="D79" s="77">
        <v>33423</v>
      </c>
      <c r="E79" s="77"/>
      <c r="F79" s="79" t="s">
        <v>280</v>
      </c>
      <c r="G79" s="80"/>
      <c r="H79" s="121"/>
      <c r="I79" s="121">
        <v>0</v>
      </c>
      <c r="J79" s="76"/>
      <c r="K79" s="122"/>
      <c r="L79" s="122"/>
    </row>
    <row r="80" spans="1:12" s="64" customFormat="1" ht="30" customHeight="1">
      <c r="A80" s="74"/>
      <c r="B80" s="75"/>
      <c r="C80" s="77" t="s">
        <v>295</v>
      </c>
      <c r="D80" s="77">
        <v>1606</v>
      </c>
      <c r="E80" s="77"/>
      <c r="F80" s="79" t="s">
        <v>273</v>
      </c>
      <c r="G80" s="80"/>
      <c r="H80" s="121"/>
      <c r="I80" s="121">
        <v>1606</v>
      </c>
      <c r="J80" s="76"/>
      <c r="K80" s="122"/>
      <c r="L80" s="122"/>
    </row>
    <row r="81" spans="1:12" s="64" customFormat="1" ht="30" customHeight="1">
      <c r="A81" s="74"/>
      <c r="B81" s="75"/>
      <c r="C81" s="77" t="s">
        <v>296</v>
      </c>
      <c r="D81" s="77">
        <v>30737</v>
      </c>
      <c r="E81" s="77"/>
      <c r="F81" s="79" t="s">
        <v>297</v>
      </c>
      <c r="G81" s="80"/>
      <c r="H81" s="121"/>
      <c r="I81" s="121">
        <v>30736.639999999999</v>
      </c>
      <c r="J81" s="76"/>
      <c r="K81" s="122"/>
      <c r="L81" s="122"/>
    </row>
    <row r="82" spans="1:12" s="64" customFormat="1" ht="30" customHeight="1">
      <c r="A82" s="74">
        <v>2.4</v>
      </c>
      <c r="B82" s="75" t="s">
        <v>186</v>
      </c>
      <c r="C82" s="77" t="s">
        <v>289</v>
      </c>
      <c r="D82" s="77">
        <v>449263.74</v>
      </c>
      <c r="E82" s="77"/>
      <c r="F82" s="212" t="s">
        <v>283</v>
      </c>
      <c r="G82" s="212"/>
      <c r="H82" s="121"/>
      <c r="I82" s="121">
        <v>449263.74</v>
      </c>
      <c r="J82" s="213"/>
      <c r="K82" s="213"/>
      <c r="L82" s="213"/>
    </row>
    <row r="83" spans="1:12" s="64" customFormat="1" ht="30" customHeight="1">
      <c r="A83" s="74"/>
      <c r="B83" s="75"/>
      <c r="C83" s="77" t="s">
        <v>272</v>
      </c>
      <c r="D83" s="77">
        <v>22532</v>
      </c>
      <c r="E83" s="77"/>
      <c r="F83" s="79" t="s">
        <v>273</v>
      </c>
      <c r="G83" s="80"/>
      <c r="H83" s="121"/>
      <c r="I83" s="121">
        <v>22532.080000000002</v>
      </c>
      <c r="J83" s="76"/>
      <c r="K83" s="122"/>
      <c r="L83" s="122"/>
    </row>
    <row r="84" spans="1:12" s="64" customFormat="1" ht="30" customHeight="1">
      <c r="A84" s="74"/>
      <c r="B84" s="75"/>
      <c r="C84" s="77" t="s">
        <v>298</v>
      </c>
      <c r="D84" s="77">
        <v>1315</v>
      </c>
      <c r="E84" s="77"/>
      <c r="F84" s="79" t="s">
        <v>299</v>
      </c>
      <c r="G84" s="80"/>
      <c r="H84" s="121"/>
      <c r="I84" s="121">
        <v>0</v>
      </c>
      <c r="J84" s="76"/>
      <c r="K84" s="122"/>
      <c r="L84" s="122"/>
    </row>
    <row r="85" spans="1:12" s="64" customFormat="1" ht="30" customHeight="1">
      <c r="A85" s="74"/>
      <c r="B85" s="75"/>
      <c r="C85" s="77" t="s">
        <v>300</v>
      </c>
      <c r="D85" s="77">
        <v>738</v>
      </c>
      <c r="E85" s="77"/>
      <c r="F85" s="79" t="s">
        <v>301</v>
      </c>
      <c r="G85" s="80"/>
      <c r="H85" s="121"/>
      <c r="I85" s="121">
        <v>737.94</v>
      </c>
      <c r="J85" s="76"/>
      <c r="K85" s="122"/>
      <c r="L85" s="122"/>
    </row>
    <row r="86" spans="1:12" s="64" customFormat="1" ht="30" customHeight="1">
      <c r="A86" s="74">
        <v>2.5</v>
      </c>
      <c r="B86" s="75" t="s">
        <v>187</v>
      </c>
      <c r="C86" s="77" t="s">
        <v>302</v>
      </c>
      <c r="D86" s="77">
        <v>2000224</v>
      </c>
      <c r="E86" s="77"/>
      <c r="F86" s="212" t="s">
        <v>297</v>
      </c>
      <c r="G86" s="212"/>
      <c r="H86" s="121"/>
      <c r="I86" s="121">
        <v>2000224.46</v>
      </c>
      <c r="J86" s="213"/>
      <c r="K86" s="213"/>
      <c r="L86" s="213"/>
    </row>
    <row r="87" spans="1:12" s="64" customFormat="1" ht="30" customHeight="1">
      <c r="A87" s="74"/>
      <c r="B87" s="75"/>
      <c r="C87" s="77" t="s">
        <v>303</v>
      </c>
      <c r="D87" s="77">
        <v>240663</v>
      </c>
      <c r="E87" s="77"/>
      <c r="F87" s="79" t="s">
        <v>304</v>
      </c>
      <c r="G87" s="80"/>
      <c r="H87" s="121"/>
      <c r="I87" s="121">
        <v>240662.5</v>
      </c>
      <c r="J87" s="76"/>
      <c r="K87" s="122"/>
      <c r="L87" s="122"/>
    </row>
    <row r="88" spans="1:12" s="64" customFormat="1" ht="30" customHeight="1">
      <c r="A88" s="74"/>
      <c r="B88" s="75"/>
      <c r="C88" s="77" t="s">
        <v>305</v>
      </c>
      <c r="D88" s="77">
        <v>140530</v>
      </c>
      <c r="E88" s="77"/>
      <c r="F88" s="79" t="s">
        <v>306</v>
      </c>
      <c r="G88" s="80"/>
      <c r="H88" s="121"/>
      <c r="I88" s="121">
        <v>140530</v>
      </c>
      <c r="J88" s="76"/>
      <c r="K88" s="122"/>
      <c r="L88" s="122"/>
    </row>
    <row r="89" spans="1:12" s="64" customFormat="1" ht="30" customHeight="1">
      <c r="A89" s="74"/>
      <c r="B89" s="75"/>
      <c r="C89" s="77" t="s">
        <v>307</v>
      </c>
      <c r="D89" s="77">
        <v>82151</v>
      </c>
      <c r="E89" s="77"/>
      <c r="F89" s="79" t="s">
        <v>280</v>
      </c>
      <c r="G89" s="80"/>
      <c r="H89" s="121"/>
      <c r="I89" s="121">
        <v>0</v>
      </c>
      <c r="J89" s="76"/>
      <c r="K89" s="122"/>
      <c r="L89" s="122"/>
    </row>
    <row r="90" spans="1:12" s="64" customFormat="1" ht="30" customHeight="1">
      <c r="A90" s="74"/>
      <c r="B90" s="75"/>
      <c r="C90" s="77" t="s">
        <v>308</v>
      </c>
      <c r="D90" s="77">
        <v>64811</v>
      </c>
      <c r="E90" s="77" t="s">
        <v>290</v>
      </c>
      <c r="F90" s="79" t="s">
        <v>309</v>
      </c>
      <c r="G90" s="80"/>
      <c r="H90" s="121"/>
      <c r="I90" s="121">
        <v>64810.6</v>
      </c>
      <c r="J90" s="76"/>
      <c r="K90" s="122"/>
      <c r="L90" s="122"/>
    </row>
    <row r="91" spans="1:12" s="64" customFormat="1" ht="30" customHeight="1">
      <c r="A91" s="74"/>
      <c r="B91" s="75"/>
      <c r="C91" s="77" t="s">
        <v>310</v>
      </c>
      <c r="D91" s="77">
        <v>38320</v>
      </c>
      <c r="E91" s="77" t="s">
        <v>290</v>
      </c>
      <c r="F91" s="79" t="s">
        <v>273</v>
      </c>
      <c r="G91" s="80"/>
      <c r="H91" s="121"/>
      <c r="I91" s="121">
        <v>38320</v>
      </c>
      <c r="J91" s="76"/>
      <c r="K91" s="122"/>
      <c r="L91" s="122"/>
    </row>
    <row r="92" spans="1:12" s="64" customFormat="1" ht="30" customHeight="1">
      <c r="A92" s="74"/>
      <c r="B92" s="75"/>
      <c r="C92" s="77" t="s">
        <v>311</v>
      </c>
      <c r="D92" s="77">
        <v>34400</v>
      </c>
      <c r="E92" s="77"/>
      <c r="F92" s="79" t="s">
        <v>301</v>
      </c>
      <c r="G92" s="80"/>
      <c r="H92" s="121"/>
      <c r="I92" s="121">
        <v>34000</v>
      </c>
      <c r="J92" s="76"/>
      <c r="K92" s="122"/>
      <c r="L92" s="122"/>
    </row>
    <row r="93" spans="1:12" s="64" customFormat="1" ht="30" customHeight="1">
      <c r="A93" s="74"/>
      <c r="B93" s="75"/>
      <c r="C93" s="77" t="s">
        <v>312</v>
      </c>
      <c r="D93" s="77">
        <v>40341</v>
      </c>
      <c r="E93" s="77" t="s">
        <v>290</v>
      </c>
      <c r="F93" s="77" t="s">
        <v>313</v>
      </c>
      <c r="G93" s="80"/>
      <c r="H93" s="121"/>
      <c r="I93" s="121">
        <v>30456</v>
      </c>
      <c r="J93" s="76"/>
      <c r="K93" s="122"/>
      <c r="L93" s="122"/>
    </row>
    <row r="94" spans="1:12" s="64" customFormat="1" ht="30" customHeight="1">
      <c r="A94" s="74"/>
      <c r="B94" s="75"/>
      <c r="C94" s="77" t="s">
        <v>314</v>
      </c>
      <c r="D94" s="77">
        <v>700</v>
      </c>
      <c r="E94" s="77"/>
      <c r="F94" s="79" t="s">
        <v>278</v>
      </c>
      <c r="G94" s="80"/>
      <c r="H94" s="121"/>
      <c r="I94" s="121">
        <v>0</v>
      </c>
      <c r="J94" s="76"/>
      <c r="K94" s="122"/>
      <c r="L94" s="122"/>
    </row>
    <row r="95" spans="1:12" s="64" customFormat="1" ht="30" customHeight="1">
      <c r="A95" s="74"/>
      <c r="B95" s="75"/>
      <c r="C95" s="77" t="s">
        <v>315</v>
      </c>
      <c r="D95" s="77">
        <v>465</v>
      </c>
      <c r="E95" s="77" t="s">
        <v>290</v>
      </c>
      <c r="F95" s="79" t="s">
        <v>297</v>
      </c>
      <c r="G95" s="80"/>
      <c r="H95" s="121"/>
      <c r="I95" s="121">
        <v>465</v>
      </c>
      <c r="J95" s="76"/>
      <c r="K95" s="122"/>
      <c r="L95" s="122"/>
    </row>
    <row r="96" spans="1:12" s="64" customFormat="1" ht="30" customHeight="1">
      <c r="A96" s="74"/>
      <c r="B96" s="75"/>
      <c r="C96" s="77" t="s">
        <v>316</v>
      </c>
      <c r="D96" s="77">
        <v>368</v>
      </c>
      <c r="E96" s="77"/>
      <c r="F96" s="79" t="s">
        <v>313</v>
      </c>
      <c r="G96" s="80"/>
      <c r="H96" s="121"/>
      <c r="I96" s="121">
        <v>367.5</v>
      </c>
      <c r="J96" s="76"/>
      <c r="K96" s="122"/>
      <c r="L96" s="122"/>
    </row>
    <row r="97" spans="1:12" s="64" customFormat="1" ht="30" customHeight="1">
      <c r="A97" s="74"/>
      <c r="B97" s="75"/>
      <c r="C97" s="77" t="s">
        <v>317</v>
      </c>
      <c r="D97" s="77">
        <v>10686</v>
      </c>
      <c r="E97" s="77" t="s">
        <v>290</v>
      </c>
      <c r="F97" s="79" t="s">
        <v>318</v>
      </c>
      <c r="G97" s="80"/>
      <c r="H97" s="121"/>
      <c r="I97" s="121">
        <v>10686</v>
      </c>
      <c r="J97" s="76"/>
      <c r="K97" s="122"/>
      <c r="L97" s="122"/>
    </row>
    <row r="98" spans="1:12" s="64" customFormat="1" ht="30" customHeight="1">
      <c r="A98" s="74"/>
      <c r="B98" s="75"/>
      <c r="C98" s="77" t="s">
        <v>319</v>
      </c>
      <c r="D98" s="77">
        <v>8875</v>
      </c>
      <c r="E98" s="77" t="s">
        <v>290</v>
      </c>
      <c r="F98" s="79" t="s">
        <v>320</v>
      </c>
      <c r="G98" s="80"/>
      <c r="H98" s="121"/>
      <c r="I98" s="121">
        <v>8875.33</v>
      </c>
      <c r="J98" s="76"/>
      <c r="K98" s="122"/>
      <c r="L98" s="122"/>
    </row>
    <row r="99" spans="1:12" s="64" customFormat="1" ht="30" customHeight="1">
      <c r="A99" s="74">
        <v>2.6</v>
      </c>
      <c r="B99" s="75" t="s">
        <v>188</v>
      </c>
      <c r="C99" s="79" t="s">
        <v>321</v>
      </c>
      <c r="D99" s="77">
        <v>13237</v>
      </c>
      <c r="E99" s="77" t="s">
        <v>290</v>
      </c>
      <c r="F99" s="212" t="s">
        <v>322</v>
      </c>
      <c r="G99" s="212"/>
      <c r="H99" s="121"/>
      <c r="I99" s="121">
        <v>10589</v>
      </c>
      <c r="J99" s="213"/>
      <c r="K99" s="213"/>
      <c r="L99" s="213"/>
    </row>
    <row r="100" spans="1:12" s="64" customFormat="1" ht="30" customHeight="1">
      <c r="A100" s="74"/>
      <c r="B100" s="75"/>
      <c r="C100" s="79" t="s">
        <v>323</v>
      </c>
      <c r="D100" s="77">
        <v>118965</v>
      </c>
      <c r="E100" s="77" t="s">
        <v>290</v>
      </c>
      <c r="F100" s="212" t="s">
        <v>322</v>
      </c>
      <c r="G100" s="212"/>
      <c r="H100" s="121"/>
      <c r="I100" s="121">
        <v>95172</v>
      </c>
      <c r="J100" s="76"/>
      <c r="K100" s="122"/>
      <c r="L100" s="122"/>
    </row>
    <row r="101" spans="1:12" s="64" customFormat="1" ht="30" customHeight="1">
      <c r="A101" s="74"/>
      <c r="B101" s="75"/>
      <c r="C101" s="77" t="s">
        <v>324</v>
      </c>
      <c r="D101" s="77">
        <v>21267</v>
      </c>
      <c r="E101" s="77" t="s">
        <v>325</v>
      </c>
      <c r="F101" s="79" t="s">
        <v>320</v>
      </c>
      <c r="G101" s="80"/>
      <c r="H101" s="121"/>
      <c r="I101" s="121">
        <v>21267.13</v>
      </c>
      <c r="J101" s="76"/>
      <c r="K101" s="122"/>
      <c r="L101" s="122"/>
    </row>
    <row r="102" spans="1:12" s="64" customFormat="1" ht="30" customHeight="1">
      <c r="A102" s="74"/>
      <c r="B102" s="75"/>
      <c r="C102" s="77" t="s">
        <v>326</v>
      </c>
      <c r="D102" s="77">
        <v>18696</v>
      </c>
      <c r="E102" s="77" t="s">
        <v>325</v>
      </c>
      <c r="F102" s="79" t="s">
        <v>322</v>
      </c>
      <c r="G102" s="80"/>
      <c r="H102" s="121"/>
      <c r="I102" s="121">
        <v>18696.3</v>
      </c>
      <c r="J102" s="76"/>
      <c r="K102" s="122"/>
      <c r="L102" s="122"/>
    </row>
    <row r="103" spans="1:12" s="64" customFormat="1" ht="30" customHeight="1">
      <c r="A103" s="74"/>
      <c r="B103" s="75"/>
      <c r="C103" s="77" t="s">
        <v>317</v>
      </c>
      <c r="D103" s="77">
        <v>10686</v>
      </c>
      <c r="E103" s="77" t="s">
        <v>290</v>
      </c>
      <c r="F103" s="79" t="s">
        <v>318</v>
      </c>
      <c r="G103" s="80"/>
      <c r="H103" s="121"/>
      <c r="I103" s="121">
        <v>10686</v>
      </c>
      <c r="J103" s="76"/>
      <c r="K103" s="122"/>
      <c r="L103" s="122"/>
    </row>
    <row r="104" spans="1:12" s="64" customFormat="1" ht="30" customHeight="1">
      <c r="A104" s="74"/>
      <c r="B104" s="75"/>
      <c r="C104" s="77" t="s">
        <v>327</v>
      </c>
      <c r="D104" s="77">
        <v>6081</v>
      </c>
      <c r="E104" s="77" t="s">
        <v>325</v>
      </c>
      <c r="F104" s="79" t="s">
        <v>320</v>
      </c>
      <c r="G104" s="80"/>
      <c r="H104" s="121"/>
      <c r="I104" s="121">
        <v>6080.86</v>
      </c>
      <c r="J104" s="76"/>
      <c r="K104" s="122"/>
      <c r="L104" s="122"/>
    </row>
    <row r="105" spans="1:12" s="64" customFormat="1" ht="30" customHeight="1">
      <c r="A105" s="74"/>
      <c r="B105" s="75"/>
      <c r="C105" s="77" t="s">
        <v>328</v>
      </c>
      <c r="D105" s="77">
        <v>3647</v>
      </c>
      <c r="E105" s="77" t="s">
        <v>325</v>
      </c>
      <c r="F105" s="79" t="s">
        <v>320</v>
      </c>
      <c r="G105" s="80"/>
      <c r="H105" s="121"/>
      <c r="I105" s="121">
        <v>3647.08</v>
      </c>
      <c r="J105" s="76"/>
      <c r="K105" s="122"/>
      <c r="L105" s="122"/>
    </row>
    <row r="106" spans="1:12" s="64" customFormat="1" ht="30" customHeight="1">
      <c r="A106" s="74"/>
      <c r="B106" s="75"/>
      <c r="C106" s="77" t="s">
        <v>329</v>
      </c>
      <c r="D106" s="77">
        <v>3069</v>
      </c>
      <c r="E106" s="77" t="s">
        <v>325</v>
      </c>
      <c r="F106" s="79" t="s">
        <v>320</v>
      </c>
      <c r="G106" s="80"/>
      <c r="H106" s="121"/>
      <c r="I106" s="121">
        <v>3069.36</v>
      </c>
      <c r="J106" s="76"/>
      <c r="K106" s="122"/>
      <c r="L106" s="122"/>
    </row>
    <row r="107" spans="1:12" s="64" customFormat="1" ht="30" customHeight="1">
      <c r="A107" s="74"/>
      <c r="B107" s="75"/>
      <c r="C107" s="77" t="s">
        <v>330</v>
      </c>
      <c r="D107" s="77">
        <v>2265</v>
      </c>
      <c r="E107" s="77" t="s">
        <v>325</v>
      </c>
      <c r="F107" s="79" t="s">
        <v>322</v>
      </c>
      <c r="G107" s="80"/>
      <c r="H107" s="121"/>
      <c r="I107" s="121">
        <v>2265.41</v>
      </c>
      <c r="J107" s="76"/>
      <c r="K107" s="122"/>
      <c r="L107" s="122"/>
    </row>
    <row r="108" spans="1:12" s="64" customFormat="1" ht="30" customHeight="1">
      <c r="A108" s="74"/>
      <c r="B108" s="75"/>
      <c r="C108" s="77" t="s">
        <v>331</v>
      </c>
      <c r="D108" s="77">
        <v>1439</v>
      </c>
      <c r="E108" s="77" t="s">
        <v>325</v>
      </c>
      <c r="F108" s="79" t="s">
        <v>322</v>
      </c>
      <c r="G108" s="80"/>
      <c r="H108" s="121"/>
      <c r="I108" s="121">
        <v>1439</v>
      </c>
      <c r="J108" s="76"/>
      <c r="K108" s="122"/>
      <c r="L108" s="122"/>
    </row>
    <row r="109" spans="1:12" s="64" customFormat="1" ht="30" customHeight="1">
      <c r="A109" s="74"/>
      <c r="B109" s="75"/>
      <c r="C109" s="77" t="s">
        <v>332</v>
      </c>
      <c r="D109" s="77">
        <v>1176</v>
      </c>
      <c r="E109" s="77" t="s">
        <v>290</v>
      </c>
      <c r="F109" s="79" t="s">
        <v>322</v>
      </c>
      <c r="G109" s="80"/>
      <c r="H109" s="121"/>
      <c r="I109" s="121">
        <v>1176</v>
      </c>
      <c r="J109" s="76"/>
      <c r="K109" s="122"/>
      <c r="L109" s="122"/>
    </row>
    <row r="110" spans="1:12" s="64" customFormat="1" ht="30" customHeight="1">
      <c r="A110" s="74"/>
      <c r="B110" s="75"/>
      <c r="C110" s="77" t="s">
        <v>333</v>
      </c>
      <c r="D110" s="77">
        <v>288</v>
      </c>
      <c r="E110" s="77" t="s">
        <v>325</v>
      </c>
      <c r="F110" s="79" t="s">
        <v>320</v>
      </c>
      <c r="G110" s="80"/>
      <c r="H110" s="121"/>
      <c r="I110" s="121">
        <v>287.8</v>
      </c>
      <c r="J110" s="76"/>
      <c r="K110" s="122"/>
      <c r="L110" s="122"/>
    </row>
    <row r="111" spans="1:12" s="64" customFormat="1" ht="30" customHeight="1">
      <c r="A111" s="74"/>
      <c r="B111" s="75"/>
      <c r="C111" s="77" t="s">
        <v>334</v>
      </c>
      <c r="D111" s="77">
        <v>266</v>
      </c>
      <c r="E111" s="77" t="s">
        <v>325</v>
      </c>
      <c r="F111" s="79" t="s">
        <v>320</v>
      </c>
      <c r="G111" s="80"/>
      <c r="H111" s="121"/>
      <c r="I111" s="121">
        <v>265.91000000000003</v>
      </c>
      <c r="J111" s="76"/>
      <c r="K111" s="122"/>
      <c r="L111" s="122"/>
    </row>
    <row r="112" spans="1:12" s="64" customFormat="1" ht="30" customHeight="1">
      <c r="A112" s="74">
        <v>2.7</v>
      </c>
      <c r="B112" s="75" t="s">
        <v>189</v>
      </c>
      <c r="C112" s="77" t="s">
        <v>308</v>
      </c>
      <c r="D112" s="123">
        <v>558493</v>
      </c>
      <c r="E112" s="77" t="s">
        <v>290</v>
      </c>
      <c r="F112" s="212" t="s">
        <v>309</v>
      </c>
      <c r="G112" s="212"/>
      <c r="H112" s="121"/>
      <c r="I112" s="121">
        <v>558493.24</v>
      </c>
      <c r="J112" s="213"/>
      <c r="K112" s="213"/>
      <c r="L112" s="213"/>
    </row>
    <row r="113" spans="1:12" s="64" customFormat="1" ht="30" customHeight="1">
      <c r="A113" s="74"/>
      <c r="B113" s="75"/>
      <c r="C113" s="77" t="s">
        <v>335</v>
      </c>
      <c r="D113" s="123">
        <v>191875</v>
      </c>
      <c r="E113" s="77"/>
      <c r="F113" s="79" t="s">
        <v>336</v>
      </c>
      <c r="G113" s="80"/>
      <c r="H113" s="121"/>
      <c r="I113" s="121">
        <v>191875</v>
      </c>
      <c r="J113" s="76"/>
      <c r="K113" s="122"/>
      <c r="L113" s="122"/>
    </row>
    <row r="114" spans="1:12" s="64" customFormat="1" ht="30" customHeight="1">
      <c r="A114" s="74"/>
      <c r="B114" s="75"/>
      <c r="C114" s="77" t="s">
        <v>337</v>
      </c>
      <c r="D114" s="77">
        <v>23895</v>
      </c>
      <c r="E114" s="77" t="s">
        <v>290</v>
      </c>
      <c r="F114" s="79" t="s">
        <v>299</v>
      </c>
      <c r="G114" s="80"/>
      <c r="H114" s="121"/>
      <c r="I114" s="121">
        <v>0</v>
      </c>
      <c r="J114" s="76"/>
      <c r="K114" s="122"/>
      <c r="L114" s="122"/>
    </row>
    <row r="115" spans="1:12" s="64" customFormat="1" ht="30" customHeight="1">
      <c r="A115" s="74"/>
      <c r="B115" s="75"/>
      <c r="C115" s="77" t="s">
        <v>338</v>
      </c>
      <c r="D115" s="77">
        <v>14357</v>
      </c>
      <c r="E115" s="77" t="s">
        <v>290</v>
      </c>
      <c r="F115" s="79" t="s">
        <v>280</v>
      </c>
      <c r="G115" s="80"/>
      <c r="H115" s="121"/>
      <c r="I115" s="121">
        <v>0</v>
      </c>
      <c r="J115" s="76"/>
      <c r="K115" s="122"/>
      <c r="L115" s="122"/>
    </row>
    <row r="116" spans="1:12" s="64" customFormat="1" ht="30" customHeight="1">
      <c r="A116" s="74"/>
      <c r="B116" s="75"/>
      <c r="C116" s="77" t="s">
        <v>285</v>
      </c>
      <c r="D116" s="77">
        <v>7814</v>
      </c>
      <c r="E116" s="77"/>
      <c r="F116" s="79" t="s">
        <v>273</v>
      </c>
      <c r="G116" s="80"/>
      <c r="H116" s="121"/>
      <c r="I116" s="121">
        <v>7814.3</v>
      </c>
      <c r="J116" s="76"/>
      <c r="K116" s="122"/>
      <c r="L116" s="122"/>
    </row>
    <row r="117" spans="1:12" s="64" customFormat="1" ht="30" customHeight="1">
      <c r="A117" s="74">
        <v>2.8</v>
      </c>
      <c r="B117" s="75" t="s">
        <v>190</v>
      </c>
      <c r="C117" s="77" t="s">
        <v>339</v>
      </c>
      <c r="D117" s="77">
        <v>107073</v>
      </c>
      <c r="E117" s="77" t="s">
        <v>325</v>
      </c>
      <c r="F117" s="212" t="s">
        <v>340</v>
      </c>
      <c r="G117" s="212"/>
      <c r="H117" s="121"/>
      <c r="I117" s="121">
        <v>0</v>
      </c>
      <c r="J117" s="213"/>
      <c r="K117" s="213"/>
      <c r="L117" s="213"/>
    </row>
    <row r="118" spans="1:12" s="64" customFormat="1" ht="30" customHeight="1">
      <c r="A118" s="74">
        <v>3</v>
      </c>
      <c r="B118" s="75" t="s">
        <v>191</v>
      </c>
      <c r="C118" s="77" t="s">
        <v>341</v>
      </c>
      <c r="D118" s="77">
        <v>204963</v>
      </c>
      <c r="E118" s="77" t="s">
        <v>342</v>
      </c>
      <c r="F118" s="212" t="s">
        <v>343</v>
      </c>
      <c r="G118" s="212"/>
      <c r="H118" s="121"/>
      <c r="I118" s="121">
        <v>204962.96</v>
      </c>
      <c r="J118" s="213"/>
      <c r="K118" s="213"/>
      <c r="L118" s="213"/>
    </row>
    <row r="119" spans="1:12" s="64" customFormat="1" ht="30" customHeight="1">
      <c r="A119" s="74"/>
      <c r="B119" s="75"/>
      <c r="C119" s="77" t="s">
        <v>344</v>
      </c>
      <c r="D119" s="77">
        <v>94073</v>
      </c>
      <c r="E119" s="77"/>
      <c r="F119" s="79" t="s">
        <v>345</v>
      </c>
      <c r="G119" s="80"/>
      <c r="H119" s="121"/>
      <c r="I119" s="121">
        <v>94072.5</v>
      </c>
      <c r="J119" s="76"/>
      <c r="K119" s="122"/>
      <c r="L119" s="122"/>
    </row>
    <row r="120" spans="1:12" s="64" customFormat="1" ht="30" customHeight="1">
      <c r="A120" s="74"/>
      <c r="B120" s="75"/>
      <c r="C120" s="77" t="s">
        <v>346</v>
      </c>
      <c r="D120" s="77">
        <v>77949</v>
      </c>
      <c r="E120" s="77" t="s">
        <v>290</v>
      </c>
      <c r="F120" s="79" t="s">
        <v>299</v>
      </c>
      <c r="G120" s="80"/>
      <c r="H120" s="121"/>
      <c r="I120" s="121">
        <v>0</v>
      </c>
      <c r="J120" s="76"/>
      <c r="K120" s="122"/>
      <c r="L120" s="122"/>
    </row>
    <row r="121" spans="1:12" s="64" customFormat="1" ht="30" customHeight="1">
      <c r="A121" s="74"/>
      <c r="B121" s="75"/>
      <c r="C121" s="77" t="s">
        <v>347</v>
      </c>
      <c r="D121" s="77">
        <v>73245</v>
      </c>
      <c r="E121" s="77" t="s">
        <v>342</v>
      </c>
      <c r="F121" s="79" t="s">
        <v>297</v>
      </c>
      <c r="G121" s="80"/>
      <c r="H121" s="121"/>
      <c r="I121" s="121">
        <v>73244.600000000006</v>
      </c>
      <c r="J121" s="76"/>
      <c r="K121" s="122"/>
      <c r="L121" s="122"/>
    </row>
    <row r="122" spans="1:12" s="64" customFormat="1" ht="30" customHeight="1">
      <c r="A122" s="74"/>
      <c r="B122" s="75"/>
      <c r="C122" s="77" t="s">
        <v>348</v>
      </c>
      <c r="D122" s="77">
        <f>SUM(29052+42601)</f>
        <v>71653</v>
      </c>
      <c r="E122" s="77" t="s">
        <v>349</v>
      </c>
      <c r="F122" s="79" t="s">
        <v>278</v>
      </c>
      <c r="G122" s="80"/>
      <c r="H122" s="121"/>
      <c r="I122" s="121">
        <v>0</v>
      </c>
      <c r="J122" s="76"/>
      <c r="K122" s="122"/>
      <c r="L122" s="122"/>
    </row>
    <row r="123" spans="1:12" s="64" customFormat="1" ht="30" customHeight="1">
      <c r="A123" s="74"/>
      <c r="B123" s="75"/>
      <c r="C123" s="77" t="s">
        <v>350</v>
      </c>
      <c r="D123" s="77">
        <v>20993</v>
      </c>
      <c r="E123" s="77"/>
      <c r="F123" s="79" t="s">
        <v>345</v>
      </c>
      <c r="G123" s="80"/>
      <c r="H123" s="121"/>
      <c r="I123" s="121">
        <v>20992.5</v>
      </c>
      <c r="J123" s="76"/>
      <c r="K123" s="122"/>
      <c r="L123" s="122"/>
    </row>
    <row r="124" spans="1:12" s="64" customFormat="1" ht="30" customHeight="1">
      <c r="A124" s="74"/>
      <c r="B124" s="75"/>
      <c r="C124" s="77" t="s">
        <v>351</v>
      </c>
      <c r="D124" s="77">
        <v>20881</v>
      </c>
      <c r="E124" s="77" t="s">
        <v>352</v>
      </c>
      <c r="F124" s="79" t="s">
        <v>280</v>
      </c>
      <c r="G124" s="80"/>
      <c r="H124" s="121"/>
      <c r="I124" s="121">
        <v>0</v>
      </c>
      <c r="J124" s="76"/>
      <c r="K124" s="122"/>
      <c r="L124" s="122"/>
    </row>
    <row r="125" spans="1:12" s="64" customFormat="1" ht="30" customHeight="1">
      <c r="A125" s="74"/>
      <c r="B125" s="75"/>
      <c r="C125" s="77" t="s">
        <v>353</v>
      </c>
      <c r="D125" s="77">
        <v>1950</v>
      </c>
      <c r="E125" s="77" t="s">
        <v>352</v>
      </c>
      <c r="F125" s="79" t="s">
        <v>280</v>
      </c>
      <c r="G125" s="80"/>
      <c r="H125" s="121"/>
      <c r="I125" s="121">
        <v>0</v>
      </c>
      <c r="J125" s="76"/>
      <c r="K125" s="122"/>
      <c r="L125" s="122"/>
    </row>
    <row r="126" spans="1:12" s="64" customFormat="1" ht="30" customHeight="1">
      <c r="A126" s="74"/>
      <c r="B126" s="75"/>
      <c r="C126" s="77" t="s">
        <v>354</v>
      </c>
      <c r="D126" s="77">
        <v>37014</v>
      </c>
      <c r="E126" s="77" t="s">
        <v>349</v>
      </c>
      <c r="F126" s="79" t="s">
        <v>278</v>
      </c>
      <c r="G126" s="80"/>
      <c r="H126" s="121"/>
      <c r="I126" s="121">
        <v>0</v>
      </c>
      <c r="J126" s="76"/>
      <c r="K126" s="122"/>
      <c r="L126" s="122"/>
    </row>
    <row r="127" spans="1:12" s="64" customFormat="1" ht="30" customHeight="1">
      <c r="A127" s="74"/>
      <c r="B127" s="75"/>
      <c r="C127" s="77"/>
      <c r="D127" s="77"/>
      <c r="E127" s="77"/>
      <c r="F127" s="79"/>
      <c r="G127" s="80"/>
      <c r="H127" s="73"/>
      <c r="I127" s="73"/>
      <c r="J127" s="76"/>
      <c r="K127" s="122"/>
      <c r="L127" s="122"/>
    </row>
    <row r="128" spans="1:12" s="64" customFormat="1" ht="30" customHeight="1">
      <c r="A128" s="74">
        <v>4</v>
      </c>
      <c r="B128" s="75" t="s">
        <v>192</v>
      </c>
      <c r="C128" s="77" t="s">
        <v>355</v>
      </c>
      <c r="D128" s="123">
        <v>94243</v>
      </c>
      <c r="E128" s="77" t="s">
        <v>356</v>
      </c>
      <c r="F128" s="212" t="s">
        <v>299</v>
      </c>
      <c r="G128" s="212"/>
      <c r="H128" s="121"/>
      <c r="I128" s="121">
        <v>0</v>
      </c>
      <c r="J128" s="213"/>
      <c r="K128" s="213"/>
      <c r="L128" s="213"/>
    </row>
    <row r="129" spans="1:12" s="64" customFormat="1" ht="30" customHeight="1">
      <c r="A129" s="74"/>
      <c r="B129" s="75"/>
      <c r="C129" s="77" t="s">
        <v>357</v>
      </c>
      <c r="D129" s="123">
        <v>44323</v>
      </c>
      <c r="E129" s="77" t="s">
        <v>356</v>
      </c>
      <c r="F129" s="79" t="s">
        <v>340</v>
      </c>
      <c r="G129" s="80"/>
      <c r="H129" s="121"/>
      <c r="I129" s="121">
        <v>0</v>
      </c>
      <c r="J129" s="76"/>
      <c r="K129" s="122"/>
      <c r="L129" s="122"/>
    </row>
    <row r="130" spans="1:12" s="64" customFormat="1" ht="30" customHeight="1">
      <c r="A130" s="74"/>
      <c r="B130" s="75"/>
      <c r="C130" s="77" t="s">
        <v>358</v>
      </c>
      <c r="D130" s="123">
        <v>10688</v>
      </c>
      <c r="E130" s="77" t="s">
        <v>356</v>
      </c>
      <c r="F130" s="79" t="s">
        <v>340</v>
      </c>
      <c r="G130" s="80"/>
      <c r="H130" s="121"/>
      <c r="I130" s="121">
        <v>0</v>
      </c>
      <c r="J130" s="76"/>
      <c r="K130" s="122"/>
      <c r="L130" s="122"/>
    </row>
    <row r="131" spans="1:12" s="64" customFormat="1" ht="30" customHeight="1">
      <c r="A131" s="74"/>
      <c r="B131" s="75"/>
      <c r="C131" s="77"/>
      <c r="D131" s="123"/>
      <c r="E131" s="77"/>
      <c r="F131" s="79"/>
      <c r="G131" s="80"/>
      <c r="H131" s="73"/>
      <c r="I131" s="73"/>
      <c r="J131" s="76"/>
      <c r="K131" s="122"/>
      <c r="L131" s="122"/>
    </row>
    <row r="132" spans="1:12" s="64" customFormat="1" ht="30" customHeight="1">
      <c r="A132" s="74"/>
      <c r="B132" s="75"/>
      <c r="C132" s="77"/>
      <c r="D132" s="123"/>
      <c r="E132" s="77"/>
      <c r="F132" s="79"/>
      <c r="G132" s="80"/>
      <c r="H132" s="73"/>
      <c r="I132" s="73"/>
      <c r="J132" s="76"/>
      <c r="K132" s="122"/>
      <c r="L132" s="122"/>
    </row>
    <row r="133" spans="1:12" s="64" customFormat="1" ht="30" customHeight="1">
      <c r="A133" s="74"/>
      <c r="B133" s="75"/>
      <c r="C133" s="77"/>
      <c r="D133" s="123"/>
      <c r="E133" s="77"/>
      <c r="F133" s="79"/>
      <c r="G133" s="80"/>
      <c r="H133" s="73"/>
      <c r="I133" s="73"/>
      <c r="J133" s="76"/>
      <c r="K133" s="122"/>
      <c r="L133" s="122"/>
    </row>
    <row r="134" spans="1:12" s="64" customFormat="1" ht="30" customHeight="1">
      <c r="A134" s="74"/>
      <c r="B134" s="75"/>
      <c r="C134" s="77"/>
      <c r="D134" s="123"/>
      <c r="E134" s="77"/>
      <c r="F134" s="79"/>
      <c r="G134" s="80"/>
      <c r="H134" s="73"/>
      <c r="I134" s="73"/>
      <c r="J134" s="76"/>
      <c r="K134" s="122"/>
      <c r="L134" s="122"/>
    </row>
    <row r="135" spans="1:12" s="64" customFormat="1" ht="30" customHeight="1">
      <c r="A135" s="74">
        <v>5</v>
      </c>
      <c r="B135" s="75" t="s">
        <v>193</v>
      </c>
      <c r="C135" s="77" t="s">
        <v>359</v>
      </c>
      <c r="D135" s="77">
        <v>155112</v>
      </c>
      <c r="E135" s="77" t="s">
        <v>342</v>
      </c>
      <c r="F135" s="212" t="s">
        <v>320</v>
      </c>
      <c r="G135" s="212"/>
      <c r="H135" s="121"/>
      <c r="I135" s="121">
        <v>155112.29999999999</v>
      </c>
      <c r="J135" s="213"/>
      <c r="K135" s="213"/>
      <c r="L135" s="213"/>
    </row>
    <row r="136" spans="1:12" s="64" customFormat="1" ht="30" customHeight="1">
      <c r="A136" s="74"/>
      <c r="B136" s="75"/>
      <c r="C136" s="77" t="s">
        <v>360</v>
      </c>
      <c r="D136" s="77">
        <v>121425</v>
      </c>
      <c r="E136" s="77" t="s">
        <v>290</v>
      </c>
      <c r="F136" s="79" t="s">
        <v>320</v>
      </c>
      <c r="G136" s="80"/>
      <c r="H136" s="121"/>
      <c r="I136" s="121">
        <v>155112.29999999999</v>
      </c>
      <c r="J136" s="76"/>
      <c r="K136" s="122"/>
      <c r="L136" s="122"/>
    </row>
    <row r="137" spans="1:12" s="64" customFormat="1" ht="30" customHeight="1">
      <c r="A137" s="74"/>
      <c r="B137" s="75"/>
      <c r="C137" s="77" t="s">
        <v>361</v>
      </c>
      <c r="D137" s="77">
        <v>45387</v>
      </c>
      <c r="E137" s="77" t="s">
        <v>362</v>
      </c>
      <c r="F137" s="79" t="s">
        <v>320</v>
      </c>
      <c r="G137" s="80"/>
      <c r="H137" s="121"/>
      <c r="I137" s="121">
        <v>45387</v>
      </c>
      <c r="J137" s="76"/>
      <c r="K137" s="122"/>
      <c r="L137" s="122"/>
    </row>
    <row r="138" spans="1:12" s="64" customFormat="1" ht="30" customHeight="1">
      <c r="A138" s="74"/>
      <c r="B138" s="75"/>
      <c r="C138" s="77" t="s">
        <v>363</v>
      </c>
      <c r="D138" s="77">
        <v>21464</v>
      </c>
      <c r="E138" s="77" t="s">
        <v>362</v>
      </c>
      <c r="F138" s="79" t="s">
        <v>320</v>
      </c>
      <c r="G138" s="80"/>
      <c r="H138" s="121"/>
      <c r="I138" s="121">
        <v>21464.1</v>
      </c>
      <c r="J138" s="76"/>
      <c r="K138" s="122"/>
      <c r="L138" s="122"/>
    </row>
    <row r="139" spans="1:12" s="64" customFormat="1" ht="30" customHeight="1">
      <c r="A139" s="74"/>
      <c r="B139" s="75"/>
      <c r="C139" s="77" t="s">
        <v>364</v>
      </c>
      <c r="D139" s="77">
        <v>1494</v>
      </c>
      <c r="E139" s="77" t="s">
        <v>290</v>
      </c>
      <c r="F139" s="79" t="s">
        <v>320</v>
      </c>
      <c r="G139" s="80"/>
      <c r="H139" s="121"/>
      <c r="I139" s="121">
        <v>1344</v>
      </c>
      <c r="J139" s="76"/>
      <c r="K139" s="122"/>
      <c r="L139" s="122"/>
    </row>
    <row r="140" spans="1:12" s="64" customFormat="1" ht="30" customHeight="1">
      <c r="A140" s="74"/>
      <c r="B140" s="75"/>
      <c r="C140" s="77" t="s">
        <v>365</v>
      </c>
      <c r="D140" s="77">
        <f>SUM(1157+463+312+284+17241)</f>
        <v>19457</v>
      </c>
      <c r="E140" s="77" t="s">
        <v>366</v>
      </c>
      <c r="F140" s="79" t="s">
        <v>367</v>
      </c>
      <c r="G140" s="80"/>
      <c r="H140" s="121"/>
      <c r="I140" s="121">
        <v>466.39</v>
      </c>
      <c r="J140" s="76"/>
      <c r="K140" s="122"/>
      <c r="L140" s="122"/>
    </row>
    <row r="141" spans="1:12" s="64" customFormat="1" ht="30" customHeight="1">
      <c r="A141" s="74"/>
      <c r="B141" s="75"/>
      <c r="C141" s="77" t="s">
        <v>368</v>
      </c>
      <c r="D141" s="77">
        <v>17171</v>
      </c>
      <c r="E141" s="77" t="s">
        <v>362</v>
      </c>
      <c r="F141" s="79" t="s">
        <v>320</v>
      </c>
      <c r="G141" s="80"/>
      <c r="H141" s="121"/>
      <c r="I141" s="121">
        <v>17171.28</v>
      </c>
      <c r="J141" s="76"/>
      <c r="K141" s="122"/>
      <c r="L141" s="122"/>
    </row>
    <row r="142" spans="1:12" s="64" customFormat="1" ht="30" customHeight="1">
      <c r="A142" s="74"/>
      <c r="B142" s="75"/>
      <c r="C142" s="77" t="s">
        <v>369</v>
      </c>
      <c r="D142" s="77">
        <v>15945</v>
      </c>
      <c r="E142" s="77" t="s">
        <v>362</v>
      </c>
      <c r="F142" s="79" t="s">
        <v>320</v>
      </c>
      <c r="G142" s="80"/>
      <c r="H142" s="121"/>
      <c r="I142" s="121">
        <v>15944.76</v>
      </c>
      <c r="J142" s="76"/>
      <c r="K142" s="122"/>
      <c r="L142" s="122"/>
    </row>
    <row r="143" spans="1:12" s="64" customFormat="1" ht="30" customHeight="1">
      <c r="A143" s="74"/>
      <c r="B143" s="75"/>
      <c r="C143" s="77" t="s">
        <v>370</v>
      </c>
      <c r="D143" s="77">
        <f>SUM(13459+3138+70+128+40)</f>
        <v>16835</v>
      </c>
      <c r="E143" s="77"/>
      <c r="F143" s="79" t="s">
        <v>280</v>
      </c>
      <c r="G143" s="80"/>
      <c r="H143" s="121"/>
      <c r="I143" s="121">
        <v>0</v>
      </c>
      <c r="J143" s="76"/>
      <c r="K143" s="122"/>
      <c r="L143" s="122"/>
    </row>
    <row r="144" spans="1:12" s="64" customFormat="1" ht="30" customHeight="1">
      <c r="A144" s="74"/>
      <c r="B144" s="75"/>
      <c r="C144" s="77" t="s">
        <v>371</v>
      </c>
      <c r="D144" s="77">
        <v>6969</v>
      </c>
      <c r="E144" s="77" t="s">
        <v>362</v>
      </c>
      <c r="F144" s="79" t="s">
        <v>320</v>
      </c>
      <c r="G144" s="80"/>
      <c r="H144" s="121"/>
      <c r="I144" s="121">
        <v>6968.7</v>
      </c>
      <c r="J144" s="76"/>
      <c r="K144" s="122"/>
      <c r="L144" s="122"/>
    </row>
    <row r="145" spans="1:12" s="64" customFormat="1" ht="30" customHeight="1">
      <c r="A145" s="74"/>
      <c r="B145" s="75"/>
      <c r="C145" s="77" t="s">
        <v>372</v>
      </c>
      <c r="D145" s="77">
        <v>5654</v>
      </c>
      <c r="E145" s="77" t="s">
        <v>362</v>
      </c>
      <c r="F145" s="79" t="s">
        <v>320</v>
      </c>
      <c r="G145" s="80"/>
      <c r="H145" s="121"/>
      <c r="I145" s="121">
        <v>5654.26</v>
      </c>
      <c r="J145" s="76"/>
      <c r="K145" s="122"/>
      <c r="L145" s="122"/>
    </row>
    <row r="146" spans="1:12" s="64" customFormat="1" ht="30" customHeight="1">
      <c r="A146" s="74"/>
      <c r="B146" s="75"/>
      <c r="C146" s="77" t="s">
        <v>373</v>
      </c>
      <c r="D146" s="77">
        <v>5162</v>
      </c>
      <c r="E146" s="77" t="s">
        <v>362</v>
      </c>
      <c r="F146" s="79" t="s">
        <v>320</v>
      </c>
      <c r="G146" s="80"/>
      <c r="H146" s="121"/>
      <c r="I146" s="121">
        <v>5162</v>
      </c>
      <c r="J146" s="76"/>
      <c r="K146" s="122"/>
      <c r="L146" s="122"/>
    </row>
    <row r="147" spans="1:12" s="64" customFormat="1" ht="30" customHeight="1">
      <c r="A147" s="74"/>
      <c r="B147" s="75"/>
      <c r="C147" s="77" t="s">
        <v>374</v>
      </c>
      <c r="D147" s="77">
        <v>4673</v>
      </c>
      <c r="E147" s="77"/>
      <c r="F147" s="79" t="s">
        <v>280</v>
      </c>
      <c r="G147" s="80"/>
      <c r="H147" s="121"/>
      <c r="I147" s="121">
        <v>0</v>
      </c>
      <c r="J147" s="76"/>
      <c r="K147" s="122"/>
      <c r="L147" s="122"/>
    </row>
    <row r="148" spans="1:12" s="64" customFormat="1" ht="30" customHeight="1">
      <c r="A148" s="74"/>
      <c r="B148" s="75"/>
      <c r="C148" s="77" t="s">
        <v>375</v>
      </c>
      <c r="D148" s="77">
        <f>SUM(3833+2760+2594+2208+1877+678)</f>
        <v>13950</v>
      </c>
      <c r="E148" s="77"/>
      <c r="F148" s="79" t="s">
        <v>367</v>
      </c>
      <c r="G148" s="80"/>
      <c r="H148" s="121"/>
      <c r="I148" s="121">
        <v>6874.55</v>
      </c>
      <c r="J148" s="76"/>
      <c r="K148" s="122"/>
      <c r="L148" s="122"/>
    </row>
    <row r="149" spans="1:12" s="64" customFormat="1" ht="30" customHeight="1">
      <c r="A149" s="74"/>
      <c r="B149" s="75"/>
      <c r="C149" s="77" t="s">
        <v>376</v>
      </c>
      <c r="D149" s="77">
        <v>3254</v>
      </c>
      <c r="E149" s="77" t="s">
        <v>342</v>
      </c>
      <c r="F149" s="79" t="s">
        <v>280</v>
      </c>
      <c r="G149" s="80"/>
      <c r="H149" s="121"/>
      <c r="I149" s="121">
        <v>0</v>
      </c>
      <c r="J149" s="76"/>
      <c r="K149" s="122"/>
      <c r="L149" s="122"/>
    </row>
    <row r="150" spans="1:12" s="64" customFormat="1" ht="30" customHeight="1">
      <c r="A150" s="74"/>
      <c r="B150" s="75"/>
      <c r="C150" s="77" t="s">
        <v>377</v>
      </c>
      <c r="D150" s="77">
        <v>1267</v>
      </c>
      <c r="E150" s="77" t="s">
        <v>342</v>
      </c>
      <c r="F150" s="79" t="s">
        <v>280</v>
      </c>
      <c r="G150" s="80"/>
      <c r="H150" s="121"/>
      <c r="I150" s="121">
        <v>0</v>
      </c>
      <c r="J150" s="76"/>
      <c r="K150" s="122"/>
      <c r="L150" s="122"/>
    </row>
    <row r="151" spans="1:12" s="64" customFormat="1" ht="30" customHeight="1">
      <c r="A151" s="74"/>
      <c r="B151" s="75"/>
      <c r="C151" s="77" t="s">
        <v>378</v>
      </c>
      <c r="D151" s="77">
        <v>889</v>
      </c>
      <c r="E151" s="77"/>
      <c r="F151" s="79" t="s">
        <v>320</v>
      </c>
      <c r="G151" s="80"/>
      <c r="H151" s="121"/>
      <c r="I151" s="121">
        <v>889.22</v>
      </c>
      <c r="J151" s="76"/>
      <c r="K151" s="122"/>
      <c r="L151" s="122"/>
    </row>
    <row r="152" spans="1:12" s="64" customFormat="1" ht="30" customHeight="1">
      <c r="A152" s="74"/>
      <c r="B152" s="75"/>
      <c r="C152" s="77" t="s">
        <v>379</v>
      </c>
      <c r="D152" s="77">
        <v>774</v>
      </c>
      <c r="E152" s="77" t="s">
        <v>290</v>
      </c>
      <c r="F152" s="79" t="s">
        <v>320</v>
      </c>
      <c r="G152" s="80"/>
      <c r="H152" s="121"/>
      <c r="I152" s="121">
        <v>774.09</v>
      </c>
      <c r="J152" s="76"/>
      <c r="K152" s="122"/>
      <c r="L152" s="122"/>
    </row>
    <row r="153" spans="1:12" s="64" customFormat="1" ht="30" customHeight="1">
      <c r="A153" s="74"/>
      <c r="B153" s="75"/>
      <c r="C153" s="77" t="s">
        <v>380</v>
      </c>
      <c r="D153" s="77">
        <f>SUM(132+147+166+282)</f>
        <v>727</v>
      </c>
      <c r="E153" s="77"/>
      <c r="F153" s="79" t="s">
        <v>381</v>
      </c>
      <c r="G153" s="80"/>
      <c r="H153" s="121"/>
      <c r="I153" s="121">
        <v>561.74</v>
      </c>
      <c r="J153" s="76"/>
      <c r="K153" s="122"/>
      <c r="L153" s="122"/>
    </row>
    <row r="154" spans="1:12" s="64" customFormat="1" ht="30" customHeight="1">
      <c r="A154" s="74"/>
      <c r="B154" s="75"/>
      <c r="C154" s="77"/>
      <c r="D154" s="77"/>
      <c r="E154" s="77"/>
      <c r="F154" s="79"/>
      <c r="G154" s="80"/>
      <c r="H154" s="73"/>
      <c r="I154" s="73"/>
      <c r="J154" s="76"/>
      <c r="K154" s="122"/>
      <c r="L154" s="122"/>
    </row>
    <row r="155" spans="1:12" s="64" customFormat="1" ht="30" customHeight="1">
      <c r="A155" s="74">
        <v>6</v>
      </c>
      <c r="B155" s="75" t="s">
        <v>194</v>
      </c>
      <c r="C155" s="77"/>
      <c r="D155" s="77"/>
      <c r="E155" s="77"/>
      <c r="F155" s="212"/>
      <c r="G155" s="212"/>
      <c r="H155" s="73"/>
      <c r="I155" s="73"/>
      <c r="J155" s="213"/>
      <c r="K155" s="213"/>
      <c r="L155" s="213"/>
    </row>
    <row r="156" spans="1:12" s="64" customFormat="1" ht="30" customHeight="1">
      <c r="A156" s="74">
        <v>7</v>
      </c>
      <c r="B156" s="75" t="s">
        <v>195</v>
      </c>
      <c r="C156" s="77"/>
      <c r="D156" s="77"/>
      <c r="E156" s="77"/>
      <c r="F156" s="212"/>
      <c r="G156" s="212"/>
      <c r="H156" s="73"/>
      <c r="I156" s="73"/>
      <c r="J156" s="213"/>
      <c r="K156" s="213"/>
      <c r="L156" s="213"/>
    </row>
    <row r="157" spans="1:12" s="64" customFormat="1" ht="30" customHeight="1">
      <c r="A157" s="74">
        <v>8</v>
      </c>
      <c r="B157" s="75" t="s">
        <v>196</v>
      </c>
      <c r="C157" s="77" t="s">
        <v>382</v>
      </c>
      <c r="D157" s="77">
        <v>296714</v>
      </c>
      <c r="E157" s="77"/>
      <c r="F157" s="79" t="s">
        <v>304</v>
      </c>
      <c r="G157" s="80"/>
      <c r="H157" s="121"/>
      <c r="I157" s="121">
        <v>296713.8</v>
      </c>
      <c r="J157" s="213"/>
      <c r="K157" s="213"/>
      <c r="L157" s="213"/>
    </row>
    <row r="158" spans="1:12" s="64" customFormat="1" ht="30" customHeight="1">
      <c r="A158" s="74"/>
      <c r="B158" s="75"/>
      <c r="C158" s="77" t="s">
        <v>383</v>
      </c>
      <c r="D158" s="77">
        <v>106656</v>
      </c>
      <c r="E158" s="77"/>
      <c r="F158" s="79" t="s">
        <v>306</v>
      </c>
      <c r="G158" s="80"/>
      <c r="H158" s="121"/>
      <c r="I158" s="121">
        <v>106656</v>
      </c>
      <c r="J158" s="76"/>
      <c r="K158" s="122"/>
      <c r="L158" s="122"/>
    </row>
    <row r="159" spans="1:12" s="64" customFormat="1" ht="30" customHeight="1">
      <c r="A159" s="74"/>
      <c r="B159" s="75"/>
      <c r="C159" s="77" t="s">
        <v>384</v>
      </c>
      <c r="D159" s="77">
        <v>75660</v>
      </c>
      <c r="E159" s="77"/>
      <c r="F159" s="79" t="s">
        <v>297</v>
      </c>
      <c r="G159" s="80"/>
      <c r="H159" s="121"/>
      <c r="I159" s="121">
        <v>75660</v>
      </c>
      <c r="J159" s="76"/>
      <c r="K159" s="122"/>
      <c r="L159" s="122"/>
    </row>
    <row r="160" spans="1:12" s="64" customFormat="1" ht="30" customHeight="1">
      <c r="A160" s="74"/>
      <c r="B160" s="75"/>
      <c r="C160" s="77" t="s">
        <v>385</v>
      </c>
      <c r="D160" s="77">
        <v>17343</v>
      </c>
      <c r="E160" s="77" t="s">
        <v>290</v>
      </c>
      <c r="F160" s="79" t="s">
        <v>313</v>
      </c>
      <c r="G160" s="80"/>
      <c r="H160" s="121"/>
      <c r="I160" s="121">
        <v>17343</v>
      </c>
      <c r="J160" s="76"/>
      <c r="K160" s="122"/>
      <c r="L160" s="122"/>
    </row>
    <row r="161" spans="1:20" s="64" customFormat="1" ht="30" customHeight="1">
      <c r="A161" s="74"/>
      <c r="B161" s="75"/>
      <c r="C161" s="77" t="s">
        <v>386</v>
      </c>
      <c r="D161" s="77">
        <v>5432</v>
      </c>
      <c r="E161" s="77" t="s">
        <v>387</v>
      </c>
      <c r="F161" s="79" t="s">
        <v>320</v>
      </c>
      <c r="G161" s="80"/>
      <c r="H161" s="121"/>
      <c r="I161" s="121">
        <v>5431.91</v>
      </c>
      <c r="J161" s="76"/>
      <c r="K161" s="122"/>
      <c r="L161" s="122"/>
    </row>
    <row r="162" spans="1:20" s="64" customFormat="1" ht="30" customHeight="1">
      <c r="A162" s="74"/>
      <c r="B162" s="75"/>
      <c r="C162" s="77" t="s">
        <v>388</v>
      </c>
      <c r="D162" s="77">
        <f>SUM(814+272+70+60)</f>
        <v>1216</v>
      </c>
      <c r="E162" s="77" t="s">
        <v>387</v>
      </c>
      <c r="F162" s="79" t="s">
        <v>381</v>
      </c>
      <c r="G162" s="80"/>
      <c r="H162" s="121"/>
      <c r="I162" s="121">
        <v>814.2</v>
      </c>
      <c r="J162" s="76"/>
      <c r="K162" s="122"/>
      <c r="L162" s="122"/>
    </row>
    <row r="163" spans="1:20" s="64" customFormat="1" ht="30" customHeight="1">
      <c r="A163" s="74"/>
      <c r="B163" s="75"/>
      <c r="C163" s="77"/>
      <c r="D163" s="77"/>
      <c r="E163" s="77"/>
      <c r="F163" s="79"/>
      <c r="G163" s="80"/>
      <c r="H163" s="73"/>
      <c r="I163" s="73"/>
      <c r="J163" s="76"/>
      <c r="K163" s="122"/>
      <c r="L163" s="122"/>
    </row>
    <row r="164" spans="1:20" s="64" customFormat="1" ht="30" customHeight="1">
      <c r="A164" s="74"/>
      <c r="B164" s="75"/>
      <c r="C164" s="77"/>
      <c r="D164" s="77"/>
      <c r="E164" s="77"/>
      <c r="F164" s="212"/>
      <c r="G164" s="212"/>
      <c r="H164" s="73"/>
      <c r="I164" s="73"/>
      <c r="J164" s="213"/>
      <c r="K164" s="213"/>
      <c r="L164" s="213"/>
    </row>
    <row r="165" spans="1:20" s="64" customFormat="1" ht="30" customHeight="1">
      <c r="A165" s="124"/>
      <c r="B165" s="125"/>
      <c r="C165" s="77"/>
      <c r="D165" s="77"/>
      <c r="E165" s="77"/>
      <c r="F165" s="126"/>
      <c r="G165" s="127"/>
      <c r="H165" s="128"/>
      <c r="I165" s="129"/>
      <c r="J165" s="76"/>
      <c r="K165" s="122"/>
      <c r="L165" s="122"/>
    </row>
    <row r="166" spans="1:20" s="64" customFormat="1" ht="30" customHeight="1">
      <c r="A166" s="214" t="s">
        <v>197</v>
      </c>
      <c r="B166" s="214"/>
      <c r="C166" s="65" t="s">
        <v>198</v>
      </c>
      <c r="D166" s="65" t="s">
        <v>389</v>
      </c>
      <c r="E166" s="130" t="s">
        <v>390</v>
      </c>
      <c r="F166" s="82" t="s">
        <v>201</v>
      </c>
      <c r="G166" s="82" t="s">
        <v>202</v>
      </c>
      <c r="H166" s="215"/>
      <c r="I166" s="215"/>
      <c r="J166" s="213"/>
      <c r="K166" s="213"/>
      <c r="L166" s="213"/>
    </row>
    <row r="167" spans="1:20" s="64" customFormat="1" ht="30" customHeight="1">
      <c r="A167" s="74" t="s">
        <v>203</v>
      </c>
      <c r="B167" s="75" t="s">
        <v>204</v>
      </c>
      <c r="C167" s="77" t="s">
        <v>391</v>
      </c>
      <c r="D167" s="77">
        <v>127</v>
      </c>
      <c r="E167" s="77">
        <v>1</v>
      </c>
      <c r="F167" s="83">
        <v>675</v>
      </c>
      <c r="G167" s="83">
        <v>10</v>
      </c>
      <c r="H167" s="216"/>
      <c r="I167" s="216"/>
      <c r="J167" s="217" t="s">
        <v>205</v>
      </c>
      <c r="K167" s="217"/>
      <c r="L167" s="217"/>
    </row>
    <row r="168" spans="1:20" s="64" customFormat="1" ht="30" customHeight="1">
      <c r="A168" s="74" t="s">
        <v>206</v>
      </c>
      <c r="B168" s="75" t="s">
        <v>207</v>
      </c>
      <c r="C168" s="77" t="s">
        <v>392</v>
      </c>
      <c r="D168" s="77">
        <v>84</v>
      </c>
      <c r="E168" s="77">
        <v>1</v>
      </c>
      <c r="F168" s="83">
        <v>3</v>
      </c>
      <c r="G168" s="83">
        <v>10</v>
      </c>
      <c r="H168" s="85"/>
      <c r="I168" s="84"/>
      <c r="J168" s="213"/>
      <c r="K168" s="213"/>
      <c r="L168" s="213"/>
    </row>
    <row r="169" spans="1:20" s="64" customFormat="1" ht="30" customHeight="1">
      <c r="A169" s="74" t="s">
        <v>208</v>
      </c>
      <c r="B169" s="75" t="s">
        <v>209</v>
      </c>
      <c r="C169" s="77"/>
      <c r="D169" s="77"/>
      <c r="E169" s="77"/>
      <c r="F169" s="83"/>
      <c r="G169" s="83"/>
      <c r="H169" s="216"/>
      <c r="I169" s="216"/>
      <c r="J169" s="213"/>
      <c r="K169" s="213"/>
      <c r="L169" s="213"/>
    </row>
    <row r="170" spans="1:20" s="93" customFormat="1" ht="33" customHeight="1">
      <c r="A170" s="64"/>
      <c r="B170" s="64"/>
      <c r="C170" s="131" t="s">
        <v>210</v>
      </c>
      <c r="D170" s="132">
        <f>SUM(D52:D164)+SUM(D167:D169)</f>
        <v>62639619.070000008</v>
      </c>
      <c r="E170" s="204"/>
      <c r="F170" s="204"/>
      <c r="G170" s="204"/>
      <c r="H170" s="133">
        <f>SUM(H52:H164)</f>
        <v>3568320</v>
      </c>
      <c r="I170" s="133">
        <f>SUM(I52:I164)</f>
        <v>34862289.339999989</v>
      </c>
    </row>
    <row r="171" spans="1:20" s="93" customFormat="1" ht="33" customHeight="1">
      <c r="A171" s="53"/>
      <c r="B171" s="53"/>
      <c r="C171" s="134" t="s">
        <v>211</v>
      </c>
      <c r="D171" s="135">
        <f>D170/$C$6</f>
        <v>2042.8405266934092</v>
      </c>
      <c r="E171" s="205"/>
      <c r="F171" s="205"/>
      <c r="G171" s="205"/>
      <c r="H171" s="136">
        <f>H170/$C$6</f>
        <v>116.3721749339595</v>
      </c>
      <c r="I171" s="136">
        <f>I170/$C$6</f>
        <v>1136.9497224668164</v>
      </c>
    </row>
    <row r="172" spans="1:20" s="93" customFormat="1" ht="27" customHeight="1">
      <c r="A172" s="53"/>
      <c r="B172" s="53"/>
      <c r="C172" s="56"/>
      <c r="D172" s="56"/>
      <c r="E172" s="56"/>
      <c r="F172" s="56"/>
    </row>
    <row r="173" spans="1:20" s="93" customFormat="1" ht="36" customHeight="1">
      <c r="A173" s="206"/>
      <c r="B173" s="206"/>
      <c r="C173" s="206"/>
      <c r="D173" s="206"/>
      <c r="E173" s="206"/>
      <c r="F173" s="206"/>
      <c r="G173" s="206"/>
      <c r="H173" s="206"/>
      <c r="I173" s="206"/>
      <c r="J173" s="206"/>
      <c r="K173" s="206"/>
      <c r="L173" s="206"/>
      <c r="M173" s="206"/>
      <c r="N173" s="206"/>
      <c r="O173" s="206"/>
      <c r="P173" s="206"/>
      <c r="Q173" s="206"/>
      <c r="R173" s="206"/>
      <c r="S173" s="206"/>
      <c r="T173" s="206"/>
    </row>
    <row r="174" spans="1:20" ht="23.25" customHeight="1">
      <c r="A174" s="207" t="s">
        <v>393</v>
      </c>
      <c r="B174" s="207"/>
      <c r="C174" s="208" t="s">
        <v>213</v>
      </c>
      <c r="D174" s="208" t="s">
        <v>214</v>
      </c>
      <c r="E174" s="208" t="s">
        <v>215</v>
      </c>
      <c r="F174" s="208"/>
      <c r="G174" s="209" t="s">
        <v>216</v>
      </c>
      <c r="H174" s="209"/>
      <c r="I174" s="209"/>
      <c r="J174" s="209"/>
      <c r="K174" s="209"/>
      <c r="L174" s="209"/>
      <c r="M174" s="209"/>
      <c r="N174" s="209"/>
      <c r="O174" s="208" t="s">
        <v>217</v>
      </c>
      <c r="P174" s="208"/>
      <c r="Q174" s="208"/>
      <c r="R174" s="208"/>
      <c r="S174" s="210" t="s">
        <v>218</v>
      </c>
      <c r="T174" s="211" t="s">
        <v>219</v>
      </c>
    </row>
    <row r="175" spans="1:20" ht="39" customHeight="1">
      <c r="A175" s="207"/>
      <c r="B175" s="207"/>
      <c r="C175" s="208"/>
      <c r="D175" s="208"/>
      <c r="E175" s="208"/>
      <c r="F175" s="208"/>
      <c r="G175" s="209"/>
      <c r="H175" s="209"/>
      <c r="I175" s="209"/>
      <c r="J175" s="209"/>
      <c r="K175" s="209"/>
      <c r="L175" s="209"/>
      <c r="M175" s="209"/>
      <c r="N175" s="209"/>
      <c r="O175" s="208"/>
      <c r="P175" s="208"/>
      <c r="Q175" s="208"/>
      <c r="R175" s="208"/>
      <c r="S175" s="210"/>
      <c r="T175" s="211"/>
    </row>
    <row r="176" spans="1:20" ht="24.75" customHeight="1">
      <c r="A176" s="207"/>
      <c r="B176" s="207"/>
      <c r="C176" s="208"/>
      <c r="D176" s="208" t="s">
        <v>220</v>
      </c>
      <c r="E176" s="208"/>
      <c r="F176" s="208"/>
      <c r="G176" s="208" t="s">
        <v>221</v>
      </c>
      <c r="H176" s="208"/>
      <c r="I176" s="208"/>
      <c r="J176" s="208"/>
      <c r="K176" s="208"/>
      <c r="L176" s="208"/>
      <c r="M176" s="208"/>
      <c r="N176" s="208"/>
      <c r="O176" s="208" t="s">
        <v>222</v>
      </c>
      <c r="P176" s="208"/>
      <c r="Q176" s="208"/>
      <c r="R176" s="208"/>
      <c r="S176" s="210"/>
      <c r="T176" s="211" t="s">
        <v>133</v>
      </c>
    </row>
    <row r="177" spans="1:20" ht="30" customHeight="1">
      <c r="A177" s="96" t="s">
        <v>159</v>
      </c>
      <c r="B177" s="97"/>
      <c r="C177" s="95"/>
      <c r="D177" s="95" t="s">
        <v>223</v>
      </c>
      <c r="E177" s="95" t="s">
        <v>224</v>
      </c>
      <c r="F177" s="95" t="s">
        <v>225</v>
      </c>
      <c r="G177" s="95" t="s">
        <v>226</v>
      </c>
      <c r="H177" s="95" t="s">
        <v>227</v>
      </c>
      <c r="I177" s="95" t="s">
        <v>228</v>
      </c>
      <c r="J177" s="95" t="s">
        <v>229</v>
      </c>
      <c r="K177" s="95" t="s">
        <v>230</v>
      </c>
      <c r="L177" s="208" t="s">
        <v>231</v>
      </c>
      <c r="M177" s="208"/>
      <c r="N177" s="95" t="s">
        <v>232</v>
      </c>
      <c r="O177" s="95" t="s">
        <v>233</v>
      </c>
      <c r="P177" s="95" t="s">
        <v>234</v>
      </c>
      <c r="Q177" s="95" t="s">
        <v>235</v>
      </c>
      <c r="R177" s="95" t="s">
        <v>236</v>
      </c>
      <c r="S177" s="210"/>
      <c r="T177" s="211"/>
    </row>
    <row r="178" spans="1:20" ht="30" customHeight="1">
      <c r="A178" s="98">
        <v>0.1</v>
      </c>
      <c r="B178" s="75" t="s">
        <v>177</v>
      </c>
      <c r="C178" s="195"/>
      <c r="D178" s="195"/>
      <c r="E178" s="195"/>
      <c r="F178" s="195"/>
      <c r="G178" s="195"/>
      <c r="H178" s="195"/>
      <c r="I178" s="195"/>
      <c r="J178" s="195"/>
      <c r="K178" s="195"/>
      <c r="L178" s="195"/>
      <c r="M178" s="195"/>
      <c r="N178" s="195"/>
      <c r="O178" s="190"/>
      <c r="P178" s="190"/>
      <c r="Q178" s="190"/>
      <c r="R178" s="190"/>
      <c r="S178" s="104">
        <f t="shared" ref="S178:S197" si="1">SUM(C178:R178)</f>
        <v>0</v>
      </c>
      <c r="T178" s="138"/>
    </row>
    <row r="179" spans="1:20" ht="30" customHeight="1">
      <c r="A179" s="74">
        <v>0.2</v>
      </c>
      <c r="B179" s="75" t="s">
        <v>179</v>
      </c>
      <c r="C179" s="195"/>
      <c r="D179" s="195"/>
      <c r="E179" s="195"/>
      <c r="F179" s="195"/>
      <c r="G179" s="195"/>
      <c r="H179" s="195"/>
      <c r="I179" s="195"/>
      <c r="J179" s="195"/>
      <c r="K179" s="195"/>
      <c r="L179" s="195"/>
      <c r="M179" s="195"/>
      <c r="N179" s="195"/>
      <c r="O179" s="190"/>
      <c r="P179" s="190"/>
      <c r="Q179" s="190"/>
      <c r="R179" s="190"/>
      <c r="S179" s="104">
        <f t="shared" si="1"/>
        <v>0</v>
      </c>
      <c r="T179" s="103"/>
    </row>
    <row r="180" spans="1:20" ht="30" customHeight="1">
      <c r="A180" s="74">
        <v>0.3</v>
      </c>
      <c r="B180" s="75" t="s">
        <v>180</v>
      </c>
      <c r="C180" s="187"/>
      <c r="D180" s="187"/>
      <c r="E180" s="188"/>
      <c r="F180" s="189"/>
      <c r="G180" s="189"/>
      <c r="H180" s="190"/>
      <c r="I180" s="190"/>
      <c r="J180" s="190"/>
      <c r="K180" s="190"/>
      <c r="L180" s="196"/>
      <c r="M180" s="196"/>
      <c r="N180" s="196"/>
      <c r="O180" s="190"/>
      <c r="P180" s="190"/>
      <c r="Q180" s="190"/>
      <c r="R180" s="190"/>
      <c r="S180" s="104">
        <f t="shared" si="1"/>
        <v>0</v>
      </c>
      <c r="T180" s="103"/>
    </row>
    <row r="181" spans="1:20" ht="30" customHeight="1">
      <c r="A181" s="74">
        <v>0.4</v>
      </c>
      <c r="B181" s="75" t="s">
        <v>181</v>
      </c>
      <c r="C181" s="187"/>
      <c r="D181" s="187"/>
      <c r="E181" s="188"/>
      <c r="F181" s="189"/>
      <c r="G181" s="191"/>
      <c r="H181" s="190"/>
      <c r="I181" s="190"/>
      <c r="J181" s="190"/>
      <c r="K181" s="190"/>
      <c r="L181" s="196"/>
      <c r="M181" s="196"/>
      <c r="N181" s="196"/>
      <c r="O181" s="190"/>
      <c r="P181" s="190"/>
      <c r="Q181" s="190"/>
      <c r="R181" s="190"/>
      <c r="S181" s="104">
        <f t="shared" si="1"/>
        <v>0</v>
      </c>
      <c r="T181" s="137"/>
    </row>
    <row r="182" spans="1:20" ht="30" customHeight="1">
      <c r="A182" s="74">
        <v>0.5</v>
      </c>
      <c r="B182" s="75" t="s">
        <v>238</v>
      </c>
      <c r="C182" s="187"/>
      <c r="D182" s="187"/>
      <c r="E182" s="188"/>
      <c r="F182" s="189"/>
      <c r="G182" s="191"/>
      <c r="H182" s="190"/>
      <c r="I182" s="190"/>
      <c r="J182" s="190"/>
      <c r="K182" s="190"/>
      <c r="L182" s="196"/>
      <c r="M182" s="196"/>
      <c r="N182" s="196"/>
      <c r="O182" s="190"/>
      <c r="P182" s="190"/>
      <c r="Q182" s="190"/>
      <c r="R182" s="190"/>
      <c r="S182" s="104">
        <f t="shared" si="1"/>
        <v>0</v>
      </c>
      <c r="T182" s="137"/>
    </row>
    <row r="183" spans="1:20" ht="30" customHeight="1">
      <c r="A183" s="74">
        <v>1</v>
      </c>
      <c r="B183" s="97" t="s">
        <v>182</v>
      </c>
      <c r="C183" s="187">
        <v>0</v>
      </c>
      <c r="D183" s="187">
        <v>3330000</v>
      </c>
      <c r="E183" s="192">
        <v>194000</v>
      </c>
      <c r="F183" s="187">
        <v>203000</v>
      </c>
      <c r="G183" s="190"/>
      <c r="H183" s="190"/>
      <c r="I183" s="190">
        <v>0</v>
      </c>
      <c r="J183" s="190">
        <v>12500</v>
      </c>
      <c r="K183" s="190">
        <v>0</v>
      </c>
      <c r="L183" s="196"/>
      <c r="M183" s="196"/>
      <c r="N183" s="196"/>
      <c r="O183" s="190"/>
      <c r="P183" s="190">
        <v>104000</v>
      </c>
      <c r="Q183" s="190">
        <v>211000</v>
      </c>
      <c r="R183" s="190">
        <v>8.31</v>
      </c>
      <c r="S183" s="104">
        <f t="shared" si="1"/>
        <v>4054508.31</v>
      </c>
      <c r="T183" s="137">
        <v>-728728.08</v>
      </c>
    </row>
    <row r="184" spans="1:20" ht="30" customHeight="1">
      <c r="A184" s="74">
        <v>2.1</v>
      </c>
      <c r="B184" s="75" t="s">
        <v>183</v>
      </c>
      <c r="C184" s="187">
        <v>0</v>
      </c>
      <c r="D184" s="187">
        <v>3160000</v>
      </c>
      <c r="E184" s="192">
        <v>82800</v>
      </c>
      <c r="F184" s="187">
        <v>143000</v>
      </c>
      <c r="G184" s="190"/>
      <c r="H184" s="190"/>
      <c r="I184" s="190">
        <v>0</v>
      </c>
      <c r="J184" s="190">
        <v>37700</v>
      </c>
      <c r="K184" s="190">
        <v>0</v>
      </c>
      <c r="L184" s="196"/>
      <c r="M184" s="196"/>
      <c r="N184" s="196"/>
      <c r="O184" s="190"/>
      <c r="P184" s="190">
        <v>67300</v>
      </c>
      <c r="Q184" s="190">
        <v>19800</v>
      </c>
      <c r="R184" s="190"/>
      <c r="S184" s="104">
        <f t="shared" si="1"/>
        <v>3510600</v>
      </c>
      <c r="T184" s="103">
        <v>-813920.36</v>
      </c>
    </row>
    <row r="185" spans="1:20" ht="30" customHeight="1">
      <c r="A185" s="74">
        <v>2.2000000000000002</v>
      </c>
      <c r="B185" s="75" t="s">
        <v>184</v>
      </c>
      <c r="C185" s="187">
        <v>-1520</v>
      </c>
      <c r="D185" s="187">
        <v>3370000</v>
      </c>
      <c r="E185" s="192">
        <v>121000</v>
      </c>
      <c r="F185" s="187">
        <v>180000</v>
      </c>
      <c r="G185" s="190"/>
      <c r="H185" s="190"/>
      <c r="I185" s="190">
        <v>0</v>
      </c>
      <c r="J185" s="190">
        <v>1310000</v>
      </c>
      <c r="K185" s="190">
        <v>0</v>
      </c>
      <c r="L185" s="196"/>
      <c r="M185" s="196"/>
      <c r="N185" s="196"/>
      <c r="O185" s="190"/>
      <c r="P185" s="190">
        <v>78200</v>
      </c>
      <c r="Q185" s="190">
        <v>122000</v>
      </c>
      <c r="R185" s="190"/>
      <c r="S185" s="104">
        <f t="shared" si="1"/>
        <v>5179680</v>
      </c>
      <c r="T185" s="103">
        <v>-1068219.43</v>
      </c>
    </row>
    <row r="186" spans="1:20" ht="30" customHeight="1">
      <c r="A186" s="74">
        <v>2.2999999999999998</v>
      </c>
      <c r="B186" s="75" t="s">
        <v>185</v>
      </c>
      <c r="C186" s="187">
        <v>-1480</v>
      </c>
      <c r="D186" s="187">
        <v>623000</v>
      </c>
      <c r="E186" s="192">
        <v>20000</v>
      </c>
      <c r="F186" s="187">
        <v>36200</v>
      </c>
      <c r="G186" s="190"/>
      <c r="H186" s="190"/>
      <c r="I186" s="190">
        <v>0</v>
      </c>
      <c r="J186" s="190">
        <v>52900</v>
      </c>
      <c r="K186" s="190">
        <v>0</v>
      </c>
      <c r="L186" s="196"/>
      <c r="M186" s="196"/>
      <c r="N186" s="196"/>
      <c r="O186" s="190"/>
      <c r="P186" s="190">
        <v>13200</v>
      </c>
      <c r="Q186" s="190">
        <v>30000</v>
      </c>
      <c r="R186" s="190">
        <v>157</v>
      </c>
      <c r="S186" s="104">
        <f t="shared" si="1"/>
        <v>773977</v>
      </c>
      <c r="T186" s="103">
        <v>-99548.75</v>
      </c>
    </row>
    <row r="187" spans="1:20" ht="30" customHeight="1">
      <c r="A187" s="74">
        <v>2.4</v>
      </c>
      <c r="B187" s="75" t="s">
        <v>186</v>
      </c>
      <c r="C187" s="187">
        <v>-2200</v>
      </c>
      <c r="D187" s="187">
        <v>180000</v>
      </c>
      <c r="E187" s="192">
        <v>4010</v>
      </c>
      <c r="F187" s="187">
        <v>13200</v>
      </c>
      <c r="G187" s="190"/>
      <c r="H187" s="190"/>
      <c r="I187" s="190">
        <v>0</v>
      </c>
      <c r="J187" s="190">
        <v>415000</v>
      </c>
      <c r="K187" s="190">
        <v>0</v>
      </c>
      <c r="L187" s="196"/>
      <c r="M187" s="196"/>
      <c r="N187" s="196"/>
      <c r="O187" s="190"/>
      <c r="P187" s="190">
        <v>2520</v>
      </c>
      <c r="Q187" s="190">
        <v>3460</v>
      </c>
      <c r="R187" s="190"/>
      <c r="S187" s="104">
        <f t="shared" si="1"/>
        <v>615990</v>
      </c>
      <c r="T187" s="103">
        <v>-334385.17</v>
      </c>
    </row>
    <row r="188" spans="1:20" ht="30" customHeight="1">
      <c r="A188" s="74">
        <v>2.5</v>
      </c>
      <c r="B188" s="75" t="s">
        <v>187</v>
      </c>
      <c r="C188" s="187">
        <v>-4810</v>
      </c>
      <c r="D188" s="187">
        <v>1540000</v>
      </c>
      <c r="E188" s="192">
        <v>6450</v>
      </c>
      <c r="F188" s="187">
        <v>44500</v>
      </c>
      <c r="G188" s="190"/>
      <c r="H188" s="190"/>
      <c r="I188" s="190">
        <v>0</v>
      </c>
      <c r="J188" s="190">
        <v>630000</v>
      </c>
      <c r="K188" s="190">
        <v>0</v>
      </c>
      <c r="L188" s="196"/>
      <c r="M188" s="196"/>
      <c r="N188" s="196"/>
      <c r="O188" s="190"/>
      <c r="P188" s="190">
        <v>13800</v>
      </c>
      <c r="Q188" s="190">
        <v>15600</v>
      </c>
      <c r="R188" s="190">
        <v>258</v>
      </c>
      <c r="S188" s="104">
        <f t="shared" si="1"/>
        <v>2245798</v>
      </c>
      <c r="T188" s="103">
        <v>-718190.87</v>
      </c>
    </row>
    <row r="189" spans="1:20" ht="30" customHeight="1">
      <c r="A189" s="74">
        <v>2.6</v>
      </c>
      <c r="B189" s="75" t="s">
        <v>188</v>
      </c>
      <c r="C189" s="187">
        <v>0</v>
      </c>
      <c r="D189" s="187">
        <v>629000</v>
      </c>
      <c r="E189" s="192">
        <v>958</v>
      </c>
      <c r="F189" s="187">
        <v>0</v>
      </c>
      <c r="G189" s="190"/>
      <c r="H189" s="190"/>
      <c r="I189" s="190">
        <v>0</v>
      </c>
      <c r="J189" s="190">
        <v>755000</v>
      </c>
      <c r="K189" s="190">
        <v>0</v>
      </c>
      <c r="L189" s="196"/>
      <c r="M189" s="196"/>
      <c r="N189" s="196"/>
      <c r="O189" s="190"/>
      <c r="P189" s="190">
        <v>7370</v>
      </c>
      <c r="Q189" s="190">
        <v>152</v>
      </c>
      <c r="R189" s="190">
        <v>91.1</v>
      </c>
      <c r="S189" s="104">
        <f t="shared" si="1"/>
        <v>1392571.1</v>
      </c>
      <c r="T189" s="103">
        <v>-115843.51</v>
      </c>
    </row>
    <row r="190" spans="1:20" ht="30" customHeight="1">
      <c r="A190" s="74">
        <v>2.7</v>
      </c>
      <c r="B190" s="75" t="s">
        <v>189</v>
      </c>
      <c r="C190" s="187">
        <v>-39200</v>
      </c>
      <c r="D190" s="187">
        <v>201000</v>
      </c>
      <c r="E190" s="192">
        <v>2140</v>
      </c>
      <c r="F190" s="187">
        <v>9360</v>
      </c>
      <c r="G190" s="190"/>
      <c r="H190" s="190"/>
      <c r="I190" s="190">
        <v>0</v>
      </c>
      <c r="J190" s="190">
        <v>21700</v>
      </c>
      <c r="K190" s="190">
        <v>0</v>
      </c>
      <c r="L190" s="196"/>
      <c r="M190" s="196"/>
      <c r="N190" s="196"/>
      <c r="O190" s="190"/>
      <c r="P190" s="190">
        <v>15400</v>
      </c>
      <c r="Q190" s="190">
        <v>40000</v>
      </c>
      <c r="R190" s="190">
        <v>37.299999999999997</v>
      </c>
      <c r="S190" s="104">
        <f t="shared" si="1"/>
        <v>250437.3</v>
      </c>
      <c r="T190" s="103">
        <v>-37012.120000000003</v>
      </c>
    </row>
    <row r="191" spans="1:20" ht="30" customHeight="1">
      <c r="A191" s="74">
        <v>2.8</v>
      </c>
      <c r="B191" s="75" t="s">
        <v>190</v>
      </c>
      <c r="C191" s="187">
        <v>0</v>
      </c>
      <c r="D191" s="187">
        <v>83500</v>
      </c>
      <c r="E191" s="192">
        <v>533</v>
      </c>
      <c r="F191" s="187">
        <v>0</v>
      </c>
      <c r="G191" s="190"/>
      <c r="H191" s="190"/>
      <c r="I191" s="190">
        <v>0</v>
      </c>
      <c r="J191" s="190">
        <v>171000</v>
      </c>
      <c r="K191" s="190">
        <v>0</v>
      </c>
      <c r="L191" s="196"/>
      <c r="M191" s="196"/>
      <c r="N191" s="196"/>
      <c r="O191" s="190"/>
      <c r="P191" s="190">
        <v>410</v>
      </c>
      <c r="Q191" s="190">
        <v>1100</v>
      </c>
      <c r="R191" s="190">
        <v>55.7</v>
      </c>
      <c r="S191" s="104">
        <f t="shared" si="1"/>
        <v>256598.7</v>
      </c>
      <c r="T191" s="103">
        <v>0</v>
      </c>
    </row>
    <row r="192" spans="1:20" ht="30" customHeight="1">
      <c r="A192" s="74">
        <v>3</v>
      </c>
      <c r="B192" s="97" t="s">
        <v>191</v>
      </c>
      <c r="C192" s="187">
        <v>0</v>
      </c>
      <c r="D192" s="187">
        <v>890000</v>
      </c>
      <c r="E192" s="187">
        <v>2230</v>
      </c>
      <c r="F192" s="187">
        <v>33900</v>
      </c>
      <c r="G192" s="190"/>
      <c r="H192" s="190"/>
      <c r="I192" s="190">
        <v>0</v>
      </c>
      <c r="J192" s="190">
        <v>3280000</v>
      </c>
      <c r="K192" s="190">
        <v>0</v>
      </c>
      <c r="L192" s="196"/>
      <c r="M192" s="196"/>
      <c r="N192" s="196"/>
      <c r="O192" s="190"/>
      <c r="P192" s="190">
        <v>8650</v>
      </c>
      <c r="Q192" s="190">
        <v>130000</v>
      </c>
      <c r="R192" s="190">
        <v>59.4</v>
      </c>
      <c r="S192" s="104">
        <f t="shared" si="1"/>
        <v>4344839.4000000004</v>
      </c>
      <c r="T192" s="103">
        <v>-1494931.34</v>
      </c>
    </row>
    <row r="193" spans="1:47" ht="30" customHeight="1">
      <c r="A193" s="74">
        <v>4</v>
      </c>
      <c r="B193" s="97" t="s">
        <v>239</v>
      </c>
      <c r="C193" s="187">
        <v>-16400</v>
      </c>
      <c r="D193" s="187">
        <v>112000</v>
      </c>
      <c r="E193" s="192">
        <v>579</v>
      </c>
      <c r="F193" s="187">
        <v>5380</v>
      </c>
      <c r="G193" s="190"/>
      <c r="H193" s="190"/>
      <c r="I193" s="190">
        <v>0</v>
      </c>
      <c r="J193" s="190">
        <v>569000</v>
      </c>
      <c r="K193" s="190">
        <v>0</v>
      </c>
      <c r="L193" s="196"/>
      <c r="M193" s="196"/>
      <c r="N193" s="196"/>
      <c r="O193" s="190"/>
      <c r="P193" s="190">
        <v>263</v>
      </c>
      <c r="Q193" s="190">
        <v>17100</v>
      </c>
      <c r="R193" s="190">
        <v>28.7</v>
      </c>
      <c r="S193" s="104">
        <f t="shared" si="1"/>
        <v>687950.7</v>
      </c>
      <c r="T193" s="139">
        <v>-52862.13</v>
      </c>
    </row>
    <row r="194" spans="1:47" ht="30" customHeight="1">
      <c r="A194" s="74">
        <v>5</v>
      </c>
      <c r="B194" s="97" t="s">
        <v>193</v>
      </c>
      <c r="C194" s="187">
        <v>-287</v>
      </c>
      <c r="D194" s="187">
        <v>2200000</v>
      </c>
      <c r="E194" s="192">
        <v>4370</v>
      </c>
      <c r="F194" s="187">
        <v>15000</v>
      </c>
      <c r="G194" s="190">
        <v>83400</v>
      </c>
      <c r="H194" s="190"/>
      <c r="I194" s="190">
        <v>0</v>
      </c>
      <c r="J194" s="190">
        <v>4570000</v>
      </c>
      <c r="K194" s="190">
        <v>0</v>
      </c>
      <c r="L194" s="193">
        <v>7200000</v>
      </c>
      <c r="M194" s="193">
        <v>19700000</v>
      </c>
      <c r="N194" s="193">
        <v>747</v>
      </c>
      <c r="O194" s="190"/>
      <c r="P194" s="190">
        <v>16000</v>
      </c>
      <c r="Q194" s="190">
        <v>3170</v>
      </c>
      <c r="R194" s="190">
        <v>251</v>
      </c>
      <c r="S194" s="104">
        <f t="shared" si="1"/>
        <v>33792651</v>
      </c>
      <c r="T194" s="139">
        <v>-2458761.2400000002</v>
      </c>
    </row>
    <row r="195" spans="1:47" ht="30" customHeight="1">
      <c r="A195" s="74">
        <v>6</v>
      </c>
      <c r="B195" s="97" t="s">
        <v>194</v>
      </c>
      <c r="C195" s="187"/>
      <c r="D195" s="187"/>
      <c r="E195" s="192"/>
      <c r="F195" s="187"/>
      <c r="G195" s="190"/>
      <c r="H195" s="190"/>
      <c r="I195" s="190"/>
      <c r="J195" s="190"/>
      <c r="K195" s="190"/>
      <c r="L195" s="197"/>
      <c r="M195" s="197"/>
      <c r="N195" s="197"/>
      <c r="O195" s="190"/>
      <c r="P195" s="190"/>
      <c r="Q195" s="190"/>
      <c r="R195" s="190"/>
      <c r="S195" s="104">
        <f t="shared" si="1"/>
        <v>0</v>
      </c>
      <c r="T195" s="103" t="s">
        <v>394</v>
      </c>
    </row>
    <row r="196" spans="1:47" ht="30" customHeight="1">
      <c r="A196" s="74">
        <v>7</v>
      </c>
      <c r="B196" s="97" t="s">
        <v>195</v>
      </c>
      <c r="C196" s="187"/>
      <c r="D196" s="187"/>
      <c r="E196" s="192"/>
      <c r="F196" s="187"/>
      <c r="G196" s="190"/>
      <c r="H196" s="190"/>
      <c r="I196" s="190"/>
      <c r="J196" s="190"/>
      <c r="K196" s="190"/>
      <c r="L196" s="197"/>
      <c r="M196" s="197"/>
      <c r="N196" s="197"/>
      <c r="O196" s="190"/>
      <c r="P196" s="190"/>
      <c r="Q196" s="190"/>
      <c r="R196" s="190"/>
      <c r="S196" s="104">
        <f t="shared" si="1"/>
        <v>0</v>
      </c>
      <c r="T196" s="103" t="s">
        <v>394</v>
      </c>
    </row>
    <row r="197" spans="1:47" ht="30" customHeight="1">
      <c r="A197" s="74">
        <v>8</v>
      </c>
      <c r="B197" s="97" t="s">
        <v>196</v>
      </c>
      <c r="C197" s="187">
        <v>0</v>
      </c>
      <c r="D197" s="187">
        <v>198000</v>
      </c>
      <c r="E197" s="192">
        <v>2870</v>
      </c>
      <c r="F197" s="187">
        <v>4980</v>
      </c>
      <c r="G197" s="190"/>
      <c r="H197" s="190"/>
      <c r="I197" s="190">
        <v>0</v>
      </c>
      <c r="J197" s="190">
        <v>200000</v>
      </c>
      <c r="K197" s="190">
        <v>0</v>
      </c>
      <c r="L197" s="197"/>
      <c r="M197" s="197"/>
      <c r="N197" s="197"/>
      <c r="O197" s="190"/>
      <c r="P197" s="190">
        <v>2310</v>
      </c>
      <c r="Q197" s="190">
        <v>225</v>
      </c>
      <c r="R197" s="190">
        <v>1.73</v>
      </c>
      <c r="S197" s="104">
        <f t="shared" si="1"/>
        <v>408386.73</v>
      </c>
      <c r="T197" s="103">
        <v>-272320.87</v>
      </c>
    </row>
    <row r="198" spans="1:47" ht="30" customHeight="1">
      <c r="A198" s="198" t="s">
        <v>243</v>
      </c>
      <c r="B198" s="198"/>
      <c r="C198" s="199"/>
      <c r="D198" s="199"/>
      <c r="E198" s="199"/>
      <c r="F198" s="187">
        <v>347000</v>
      </c>
      <c r="G198" s="200"/>
      <c r="H198" s="200"/>
      <c r="I198" s="200"/>
      <c r="J198" s="200"/>
      <c r="K198" s="200"/>
      <c r="L198" s="200"/>
      <c r="M198" s="200"/>
      <c r="N198" s="200"/>
      <c r="O198" s="200"/>
      <c r="P198" s="200"/>
      <c r="Q198" s="200"/>
      <c r="R198" s="200"/>
      <c r="S198" s="104">
        <f>F198</f>
        <v>347000</v>
      </c>
      <c r="T198" s="105"/>
    </row>
    <row r="199" spans="1:47" ht="27" customHeight="1">
      <c r="A199" s="201" t="s">
        <v>134</v>
      </c>
      <c r="B199" s="201"/>
      <c r="C199" s="140">
        <f>SUM(C180:C197)</f>
        <v>-65897</v>
      </c>
      <c r="D199" s="140">
        <f>SUM(D180:D197)</f>
        <v>16516500</v>
      </c>
      <c r="E199" s="141">
        <f>SUM(E180:E197)</f>
        <v>441940</v>
      </c>
      <c r="F199" s="140">
        <f>SUM(F180:F198)</f>
        <v>1035520</v>
      </c>
      <c r="G199" s="140">
        <f>SUM(G180:G197)</f>
        <v>83400</v>
      </c>
      <c r="H199" s="140">
        <f>SUM(H180:H197)</f>
        <v>0</v>
      </c>
      <c r="I199" s="140">
        <f>SUM(I180:I197)</f>
        <v>0</v>
      </c>
      <c r="J199" s="140">
        <f>SUM(J180:J197)</f>
        <v>12024800</v>
      </c>
      <c r="K199" s="140">
        <f>SUM(K180:K197)</f>
        <v>0</v>
      </c>
      <c r="L199" s="202">
        <f>L194+M194</f>
        <v>26900000</v>
      </c>
      <c r="M199" s="202"/>
      <c r="N199" s="140">
        <f>N194</f>
        <v>747</v>
      </c>
      <c r="O199" s="140">
        <f>SUM(O178:O197)</f>
        <v>0</v>
      </c>
      <c r="P199" s="140">
        <f>SUM(P178:P197)</f>
        <v>329423</v>
      </c>
      <c r="Q199" s="140">
        <f>SUM(Q178:Q197)</f>
        <v>593607</v>
      </c>
      <c r="R199" s="140">
        <f>SUM(R178:R197)</f>
        <v>948.24</v>
      </c>
      <c r="S199" s="140">
        <f>SUM(S178:S198)</f>
        <v>57860988.240000002</v>
      </c>
      <c r="T199" s="140">
        <f>SUM(T178:T197)</f>
        <v>-8194723.8700000001</v>
      </c>
    </row>
    <row r="200" spans="1:47" ht="27" customHeight="1">
      <c r="A200" s="201" t="s">
        <v>395</v>
      </c>
      <c r="B200" s="201"/>
      <c r="C200" s="108">
        <f t="shared" ref="C200:L200" si="2">C199/$C$6</f>
        <v>-2.1490721716726999</v>
      </c>
      <c r="D200" s="108">
        <f t="shared" si="2"/>
        <v>538.64592505625671</v>
      </c>
      <c r="E200" s="108">
        <f t="shared" si="2"/>
        <v>14.412810227309787</v>
      </c>
      <c r="F200" s="108">
        <f t="shared" si="2"/>
        <v>33.770994358021071</v>
      </c>
      <c r="G200" s="108">
        <f t="shared" si="2"/>
        <v>2.7198904216808533</v>
      </c>
      <c r="H200" s="108">
        <f t="shared" si="2"/>
        <v>0</v>
      </c>
      <c r="I200" s="108">
        <f t="shared" si="2"/>
        <v>0</v>
      </c>
      <c r="J200" s="108">
        <f t="shared" si="2"/>
        <v>392.15993216580245</v>
      </c>
      <c r="K200" s="108">
        <f t="shared" si="2"/>
        <v>0</v>
      </c>
      <c r="L200" s="203">
        <f t="shared" si="2"/>
        <v>877.27880507451982</v>
      </c>
      <c r="M200" s="203"/>
      <c r="N200" s="108">
        <f t="shared" ref="N200:T200" si="3">N199/$C$6</f>
        <v>2.4361608453184618E-2</v>
      </c>
      <c r="O200" s="108">
        <f t="shared" si="3"/>
        <v>0</v>
      </c>
      <c r="P200" s="108">
        <f t="shared" si="3"/>
        <v>10.74333887747448</v>
      </c>
      <c r="Q200" s="108">
        <f t="shared" si="3"/>
        <v>19.359064670775854</v>
      </c>
      <c r="R200" s="108">
        <f t="shared" si="3"/>
        <v>3.0924567067801584E-2</v>
      </c>
      <c r="S200" s="108">
        <f t="shared" si="3"/>
        <v>1886.9969748556894</v>
      </c>
      <c r="T200" s="108">
        <f t="shared" si="3"/>
        <v>-267.25121057952583</v>
      </c>
    </row>
    <row r="201" spans="1:47" ht="15.75" customHeight="1">
      <c r="A201" s="194" t="s">
        <v>244</v>
      </c>
      <c r="B201" s="194"/>
      <c r="C201" s="194"/>
      <c r="D201" s="194"/>
      <c r="E201" s="194"/>
      <c r="F201" s="194"/>
      <c r="G201" s="194"/>
      <c r="H201" s="194"/>
      <c r="I201" s="194"/>
      <c r="J201" s="194"/>
      <c r="K201" s="194"/>
      <c r="L201" s="194"/>
      <c r="M201" s="194"/>
      <c r="N201" s="194"/>
      <c r="O201" s="194"/>
      <c r="P201" s="194"/>
      <c r="Q201" s="194"/>
      <c r="R201" s="194"/>
      <c r="S201" s="194"/>
      <c r="T201" s="194"/>
    </row>
    <row r="202" spans="1:47" ht="15" customHeight="1">
      <c r="A202" s="109" t="s">
        <v>245</v>
      </c>
      <c r="B202" s="109"/>
      <c r="C202" s="109"/>
      <c r="D202" s="109"/>
      <c r="E202" s="109"/>
      <c r="F202" s="109"/>
      <c r="G202" s="109"/>
      <c r="H202" s="109"/>
      <c r="I202" s="109"/>
      <c r="J202" s="109"/>
      <c r="K202" s="109"/>
      <c r="L202" s="109"/>
      <c r="M202" s="109"/>
      <c r="N202" s="109"/>
      <c r="O202" s="109"/>
      <c r="P202" s="111"/>
      <c r="Q202" s="111"/>
      <c r="R202" s="111"/>
      <c r="S202" s="111"/>
      <c r="T202" s="111"/>
    </row>
    <row r="203" spans="1:47" s="114" customFormat="1" ht="37.5" customHeight="1">
      <c r="A203" s="111"/>
      <c r="B203" s="111"/>
      <c r="C203" s="111"/>
      <c r="D203" s="111"/>
      <c r="E203" s="111"/>
      <c r="F203" s="111"/>
      <c r="G203" s="111"/>
      <c r="H203" s="111"/>
      <c r="I203" s="111"/>
      <c r="J203" s="111"/>
      <c r="K203" s="111"/>
      <c r="L203" s="111"/>
      <c r="M203" s="111"/>
      <c r="N203" s="111"/>
      <c r="O203" s="111"/>
      <c r="P203" s="111"/>
      <c r="Q203" s="111"/>
      <c r="R203" s="111"/>
      <c r="S203" s="111"/>
      <c r="T203" s="111"/>
      <c r="U203" s="113"/>
      <c r="V203" s="113"/>
      <c r="W203" s="113"/>
      <c r="X203" s="113"/>
      <c r="Y203" s="113"/>
      <c r="Z203" s="113"/>
      <c r="AA203" s="113"/>
      <c r="AB203" s="113"/>
      <c r="AC203" s="113"/>
      <c r="AD203" s="113"/>
      <c r="AE203" s="113"/>
      <c r="AF203" s="113"/>
      <c r="AG203" s="113"/>
      <c r="AH203" s="113"/>
      <c r="AI203" s="113"/>
      <c r="AJ203" s="113"/>
      <c r="AK203" s="113"/>
      <c r="AL203" s="113"/>
      <c r="AM203" s="113"/>
      <c r="AN203" s="113"/>
      <c r="AO203" s="113"/>
      <c r="AP203" s="113"/>
      <c r="AQ203" s="113"/>
      <c r="AR203" s="113"/>
      <c r="AS203" s="113"/>
      <c r="AT203" s="113"/>
      <c r="AU203" s="113"/>
    </row>
    <row r="204" spans="1:47" ht="12.75" customHeight="1">
      <c r="A204" s="111"/>
      <c r="B204" s="111"/>
      <c r="C204" s="111"/>
      <c r="D204" s="111"/>
      <c r="E204" s="111"/>
      <c r="F204" s="111"/>
      <c r="G204" s="111"/>
      <c r="H204" s="111"/>
      <c r="I204" s="111"/>
      <c r="J204" s="111"/>
      <c r="K204" s="111"/>
      <c r="L204" s="111"/>
      <c r="M204" s="111"/>
      <c r="N204" s="111"/>
      <c r="O204" s="111"/>
      <c r="P204" s="111"/>
      <c r="Q204" s="111"/>
      <c r="R204" s="111"/>
      <c r="S204" s="111"/>
      <c r="T204" s="111"/>
    </row>
    <row r="205" spans="1:47" ht="65.25" customHeight="1">
      <c r="A205" s="111"/>
      <c r="B205" s="111"/>
      <c r="C205" s="111"/>
      <c r="D205" s="111"/>
      <c r="E205" s="111"/>
      <c r="F205" s="111"/>
      <c r="G205" s="111"/>
      <c r="H205" s="111"/>
      <c r="I205" s="111"/>
      <c r="J205" s="111"/>
      <c r="K205" s="111"/>
      <c r="L205" s="111"/>
      <c r="M205" s="111"/>
      <c r="N205" s="111"/>
      <c r="O205" s="111"/>
      <c r="P205" s="111"/>
      <c r="Q205" s="111"/>
      <c r="R205" s="111"/>
      <c r="S205" s="111"/>
      <c r="T205" s="111"/>
      <c r="U205" s="113"/>
    </row>
    <row r="206" spans="1:47" ht="12.75" customHeight="1">
      <c r="A206" s="111"/>
      <c r="B206" s="111"/>
      <c r="C206" s="111"/>
      <c r="D206" s="111"/>
      <c r="E206" s="111"/>
      <c r="F206" s="111"/>
      <c r="G206" s="111"/>
      <c r="H206" s="111"/>
      <c r="I206" s="111"/>
      <c r="J206" s="111"/>
      <c r="K206" s="111"/>
      <c r="L206" s="111"/>
      <c r="M206" s="111"/>
      <c r="N206" s="111"/>
      <c r="O206" s="111"/>
      <c r="P206" s="111"/>
      <c r="Q206" s="111"/>
      <c r="R206" s="111"/>
      <c r="S206" s="111"/>
      <c r="T206" s="111"/>
    </row>
    <row r="207" spans="1:47" ht="26.25" customHeight="1">
      <c r="A207" s="111"/>
      <c r="B207" s="111"/>
      <c r="C207" s="111"/>
      <c r="D207" s="111"/>
      <c r="E207" s="111"/>
      <c r="F207" s="111"/>
      <c r="G207" s="111"/>
      <c r="H207" s="111"/>
      <c r="I207" s="111"/>
      <c r="J207" s="111"/>
      <c r="K207" s="111"/>
      <c r="L207" s="111"/>
      <c r="M207" s="111"/>
      <c r="N207" s="111"/>
      <c r="O207" s="111"/>
      <c r="P207" s="111"/>
      <c r="Q207" s="111"/>
      <c r="R207" s="111"/>
      <c r="S207" s="111"/>
      <c r="T207" s="111"/>
      <c r="U207" s="113"/>
    </row>
    <row r="208" spans="1:47" ht="25.5" customHeight="1">
      <c r="A208" s="111"/>
      <c r="B208" s="111"/>
      <c r="C208" s="111"/>
      <c r="D208" s="111"/>
      <c r="E208" s="111"/>
      <c r="F208" s="111"/>
      <c r="G208" s="111"/>
      <c r="H208" s="111"/>
      <c r="I208" s="111"/>
      <c r="J208" s="111"/>
      <c r="K208" s="111"/>
      <c r="L208" s="111"/>
      <c r="M208" s="111"/>
      <c r="N208" s="111"/>
      <c r="O208" s="111"/>
      <c r="P208" s="111"/>
      <c r="Q208" s="111"/>
      <c r="R208" s="111"/>
      <c r="S208" s="111"/>
      <c r="T208" s="111"/>
    </row>
    <row r="209" spans="1:21" ht="29.25" customHeight="1">
      <c r="A209" s="111"/>
      <c r="B209" s="111"/>
      <c r="C209" s="111"/>
      <c r="D209" s="111"/>
      <c r="E209" s="111"/>
      <c r="F209" s="111"/>
      <c r="G209" s="111"/>
      <c r="H209" s="111"/>
      <c r="I209" s="111"/>
      <c r="J209" s="111"/>
      <c r="K209" s="111"/>
      <c r="L209" s="111"/>
      <c r="M209" s="111"/>
      <c r="N209" s="111"/>
      <c r="O209" s="111"/>
      <c r="P209" s="111"/>
      <c r="Q209" s="111"/>
      <c r="R209" s="111"/>
      <c r="S209" s="111"/>
      <c r="T209" s="111"/>
      <c r="U209" s="113"/>
    </row>
    <row r="210" spans="1:21" ht="29.25" customHeight="1">
      <c r="A210" s="111"/>
      <c r="B210" s="111"/>
      <c r="C210" s="111"/>
      <c r="D210" s="111"/>
      <c r="E210" s="111"/>
      <c r="F210" s="111"/>
      <c r="G210" s="111"/>
      <c r="H210" s="111"/>
      <c r="I210" s="111"/>
      <c r="J210" s="111"/>
      <c r="K210" s="111"/>
      <c r="L210" s="111"/>
      <c r="M210" s="111"/>
      <c r="N210" s="111"/>
      <c r="O210" s="111"/>
      <c r="P210" s="111"/>
      <c r="Q210" s="111"/>
      <c r="R210" s="111"/>
      <c r="S210" s="111"/>
      <c r="T210" s="111"/>
    </row>
    <row r="211" spans="1:21" ht="33" customHeight="1">
      <c r="A211" s="111"/>
      <c r="B211" s="111"/>
      <c r="C211" s="111"/>
      <c r="D211" s="111"/>
      <c r="E211" s="111"/>
      <c r="F211" s="111"/>
      <c r="G211" s="111"/>
      <c r="H211" s="111"/>
      <c r="I211" s="111"/>
      <c r="J211" s="111"/>
      <c r="K211" s="111"/>
      <c r="L211" s="111"/>
      <c r="M211" s="111"/>
      <c r="N211" s="111"/>
      <c r="O211" s="111"/>
      <c r="P211" s="111"/>
      <c r="Q211" s="111"/>
      <c r="R211" s="111"/>
      <c r="S211" s="111"/>
      <c r="T211" s="111"/>
      <c r="U211" s="113"/>
    </row>
    <row r="212" spans="1:21" ht="33" customHeight="1">
      <c r="A212" s="111"/>
      <c r="B212" s="111"/>
      <c r="C212" s="111"/>
      <c r="D212" s="111"/>
      <c r="E212" s="111"/>
      <c r="F212" s="111"/>
      <c r="G212" s="111"/>
      <c r="H212" s="111"/>
      <c r="I212" s="111"/>
      <c r="J212" s="111"/>
      <c r="K212" s="111"/>
      <c r="L212" s="111"/>
      <c r="M212" s="111"/>
      <c r="N212" s="111"/>
      <c r="O212" s="111"/>
      <c r="P212" s="111"/>
      <c r="Q212" s="111"/>
      <c r="R212" s="111"/>
      <c r="S212" s="111"/>
      <c r="T212" s="111"/>
    </row>
    <row r="213" spans="1:21" ht="33" customHeight="1">
      <c r="A213" s="111"/>
      <c r="B213" s="111"/>
      <c r="C213" s="111"/>
      <c r="D213" s="111"/>
      <c r="E213" s="111"/>
      <c r="F213" s="111"/>
      <c r="G213" s="111"/>
      <c r="H213" s="111"/>
      <c r="I213" s="111"/>
      <c r="J213" s="111"/>
      <c r="K213" s="111"/>
      <c r="L213" s="111"/>
      <c r="M213" s="111"/>
      <c r="N213" s="111"/>
      <c r="O213" s="111"/>
      <c r="P213" s="111"/>
      <c r="Q213" s="111"/>
      <c r="R213" s="111"/>
      <c r="S213" s="111"/>
      <c r="T213" s="111"/>
      <c r="U213" s="113"/>
    </row>
    <row r="214" spans="1:21" ht="29.25" customHeight="1">
      <c r="A214" s="111"/>
      <c r="B214" s="111"/>
      <c r="C214" s="111"/>
      <c r="D214" s="111"/>
      <c r="E214" s="111"/>
      <c r="F214" s="111"/>
      <c r="G214" s="111"/>
      <c r="H214" s="111"/>
      <c r="I214" s="111"/>
      <c r="J214" s="111"/>
      <c r="K214" s="111"/>
      <c r="L214" s="111"/>
      <c r="M214" s="111"/>
      <c r="N214" s="111"/>
      <c r="O214" s="111"/>
      <c r="P214" s="111"/>
      <c r="Q214" s="111"/>
      <c r="R214" s="111"/>
      <c r="S214" s="111"/>
      <c r="T214" s="111"/>
    </row>
    <row r="215" spans="1:21" ht="34.5" customHeight="1">
      <c r="A215" s="111"/>
      <c r="B215" s="111"/>
      <c r="C215" s="111"/>
      <c r="D215" s="111"/>
      <c r="E215" s="111"/>
      <c r="F215" s="111"/>
      <c r="G215" s="111"/>
      <c r="H215" s="111"/>
      <c r="I215" s="111"/>
      <c r="J215" s="111"/>
      <c r="K215" s="111"/>
      <c r="L215" s="111"/>
      <c r="M215" s="111"/>
      <c r="N215" s="111"/>
      <c r="O215" s="111"/>
      <c r="P215" s="111"/>
      <c r="Q215" s="111"/>
      <c r="R215" s="111"/>
      <c r="S215" s="111"/>
      <c r="T215" s="111"/>
      <c r="U215" s="113"/>
    </row>
    <row r="216" spans="1:21" ht="28.5" customHeight="1">
      <c r="A216" s="111"/>
      <c r="B216" s="111"/>
      <c r="C216" s="111"/>
      <c r="D216" s="111"/>
      <c r="E216" s="111"/>
      <c r="F216" s="111"/>
      <c r="G216" s="111"/>
      <c r="H216" s="111"/>
      <c r="I216" s="111"/>
      <c r="J216" s="111"/>
      <c r="K216" s="111"/>
      <c r="L216" s="111"/>
      <c r="M216" s="111"/>
      <c r="N216" s="111"/>
      <c r="O216" s="111"/>
      <c r="P216" s="111"/>
      <c r="Q216" s="111"/>
      <c r="R216" s="111"/>
      <c r="S216" s="111"/>
      <c r="T216" s="111"/>
    </row>
    <row r="217" spans="1:21" ht="31.5" customHeight="1">
      <c r="A217" s="111"/>
      <c r="B217" s="111"/>
      <c r="C217" s="111"/>
      <c r="D217" s="111"/>
      <c r="E217" s="111"/>
      <c r="F217" s="111"/>
      <c r="G217" s="111"/>
      <c r="H217" s="111"/>
      <c r="I217" s="111"/>
      <c r="J217" s="111"/>
      <c r="K217" s="111"/>
      <c r="L217" s="111"/>
      <c r="M217" s="111"/>
      <c r="N217" s="111"/>
      <c r="O217" s="111"/>
      <c r="P217" s="111"/>
      <c r="Q217" s="111"/>
      <c r="R217" s="111"/>
      <c r="S217" s="111"/>
      <c r="T217" s="111"/>
      <c r="U217" s="113"/>
    </row>
    <row r="218" spans="1:21" ht="33" customHeight="1">
      <c r="A218" s="111"/>
      <c r="B218" s="111"/>
      <c r="C218" s="111"/>
      <c r="D218" s="111"/>
      <c r="E218" s="111"/>
      <c r="F218" s="111"/>
      <c r="G218" s="111"/>
      <c r="H218" s="111"/>
      <c r="I218" s="111"/>
      <c r="J218" s="111"/>
      <c r="K218" s="111"/>
      <c r="L218" s="111"/>
      <c r="M218" s="111"/>
      <c r="N218" s="111"/>
      <c r="O218" s="111"/>
      <c r="P218" s="111"/>
      <c r="Q218" s="111"/>
      <c r="R218" s="111"/>
      <c r="S218" s="111"/>
      <c r="T218" s="111"/>
    </row>
    <row r="219" spans="1:21" ht="33.75" customHeight="1">
      <c r="A219" s="111"/>
      <c r="B219" s="111"/>
      <c r="C219" s="111"/>
      <c r="D219" s="111"/>
      <c r="E219" s="111"/>
      <c r="F219" s="111"/>
      <c r="G219" s="111"/>
      <c r="H219" s="111"/>
      <c r="I219" s="111"/>
      <c r="J219" s="111"/>
      <c r="K219" s="111"/>
      <c r="L219" s="111"/>
      <c r="M219" s="111"/>
      <c r="N219" s="111"/>
      <c r="O219" s="111"/>
      <c r="P219" s="111"/>
      <c r="Q219" s="111"/>
      <c r="R219" s="111"/>
      <c r="S219" s="111"/>
      <c r="T219" s="111"/>
      <c r="U219" s="113"/>
    </row>
    <row r="220" spans="1:21" ht="30" customHeight="1">
      <c r="A220" s="111"/>
      <c r="B220" s="111"/>
      <c r="C220" s="111"/>
      <c r="D220" s="111"/>
      <c r="E220" s="111"/>
      <c r="F220" s="111"/>
      <c r="G220" s="111"/>
      <c r="H220" s="111"/>
      <c r="I220" s="111"/>
      <c r="J220" s="111"/>
      <c r="K220" s="111"/>
      <c r="L220" s="111"/>
      <c r="M220" s="111"/>
      <c r="N220" s="111"/>
      <c r="O220" s="111"/>
      <c r="P220" s="111"/>
      <c r="Q220" s="111"/>
      <c r="R220" s="111"/>
      <c r="S220" s="111"/>
      <c r="T220" s="111"/>
    </row>
    <row r="221" spans="1:21" ht="32.25" customHeight="1">
      <c r="A221" s="111"/>
      <c r="B221" s="111"/>
      <c r="C221" s="111"/>
      <c r="D221" s="111"/>
      <c r="E221" s="111"/>
      <c r="F221" s="111"/>
      <c r="G221" s="111"/>
      <c r="H221" s="111"/>
      <c r="I221" s="111"/>
      <c r="J221" s="111"/>
      <c r="K221" s="111"/>
      <c r="L221" s="111"/>
      <c r="M221" s="111"/>
      <c r="N221" s="111"/>
      <c r="O221" s="111"/>
      <c r="P221" s="111"/>
      <c r="Q221" s="111"/>
      <c r="R221" s="111"/>
      <c r="S221" s="111"/>
      <c r="T221" s="111"/>
      <c r="U221" s="113"/>
    </row>
    <row r="222" spans="1:21" ht="31.5" customHeight="1">
      <c r="A222" s="111"/>
      <c r="B222" s="111"/>
      <c r="C222" s="111"/>
      <c r="D222" s="111"/>
      <c r="E222" s="111"/>
      <c r="F222" s="111"/>
      <c r="G222" s="111"/>
      <c r="H222" s="111"/>
      <c r="I222" s="111"/>
      <c r="J222" s="111"/>
      <c r="K222" s="111"/>
      <c r="L222" s="111"/>
      <c r="M222" s="111"/>
      <c r="N222" s="111"/>
      <c r="O222" s="111"/>
      <c r="P222" s="111"/>
      <c r="Q222" s="111"/>
      <c r="R222" s="111"/>
      <c r="S222" s="111"/>
      <c r="T222" s="111"/>
    </row>
    <row r="223" spans="1:21" ht="38.25" customHeight="1">
      <c r="A223" s="111"/>
      <c r="B223" s="111"/>
      <c r="C223" s="111"/>
      <c r="D223" s="111"/>
      <c r="E223" s="111"/>
      <c r="F223" s="111"/>
      <c r="G223" s="111"/>
      <c r="H223" s="111"/>
      <c r="I223" s="111"/>
      <c r="J223" s="111"/>
      <c r="K223" s="111"/>
      <c r="L223" s="111"/>
      <c r="M223" s="111"/>
      <c r="N223" s="111"/>
      <c r="O223" s="111"/>
      <c r="P223" s="111"/>
      <c r="Q223" s="111"/>
      <c r="R223" s="111"/>
      <c r="S223" s="111"/>
      <c r="T223" s="111"/>
      <c r="U223" s="113"/>
    </row>
    <row r="224" spans="1:21" ht="24.75" customHeight="1">
      <c r="A224" s="111"/>
      <c r="B224" s="111"/>
      <c r="C224" s="111"/>
      <c r="D224" s="111"/>
      <c r="E224" s="111"/>
      <c r="F224" s="111"/>
      <c r="G224" s="111"/>
      <c r="H224" s="111"/>
      <c r="I224" s="111"/>
      <c r="J224" s="111"/>
      <c r="K224" s="111"/>
      <c r="L224" s="111"/>
      <c r="M224" s="111"/>
      <c r="N224" s="111"/>
      <c r="O224" s="111"/>
      <c r="P224" s="111"/>
      <c r="Q224" s="111"/>
      <c r="R224" s="111"/>
      <c r="S224" s="111"/>
      <c r="T224" s="111"/>
    </row>
    <row r="225" spans="1:21" ht="25.5" customHeight="1">
      <c r="A225" s="111"/>
      <c r="B225" s="111"/>
      <c r="C225" s="111"/>
      <c r="D225" s="111"/>
      <c r="E225" s="111"/>
      <c r="F225" s="111"/>
      <c r="G225" s="111"/>
      <c r="H225" s="111"/>
      <c r="I225" s="111"/>
      <c r="J225" s="111"/>
      <c r="K225" s="111"/>
      <c r="L225" s="111"/>
      <c r="M225" s="111"/>
      <c r="N225" s="111"/>
      <c r="O225" s="111"/>
      <c r="P225" s="111"/>
      <c r="Q225" s="111"/>
      <c r="R225" s="111"/>
      <c r="S225" s="111"/>
      <c r="T225" s="111"/>
      <c r="U225" s="113"/>
    </row>
    <row r="226" spans="1:21" ht="31.5" customHeight="1">
      <c r="A226" s="111"/>
      <c r="B226" s="111"/>
      <c r="C226" s="111"/>
      <c r="D226" s="111"/>
      <c r="E226" s="111"/>
      <c r="F226" s="111"/>
      <c r="G226" s="111"/>
      <c r="H226" s="111"/>
      <c r="I226" s="111"/>
      <c r="J226" s="111"/>
      <c r="K226" s="111"/>
      <c r="L226" s="111"/>
      <c r="M226" s="111"/>
      <c r="N226" s="111"/>
      <c r="O226" s="111"/>
      <c r="P226" s="111"/>
      <c r="Q226" s="111"/>
      <c r="R226" s="111"/>
      <c r="S226" s="111"/>
      <c r="T226" s="111"/>
    </row>
    <row r="227" spans="1:21" ht="25.5" customHeight="1">
      <c r="A227" s="111"/>
      <c r="B227" s="111"/>
      <c r="C227" s="111"/>
      <c r="D227" s="111"/>
      <c r="E227" s="111"/>
      <c r="F227" s="111"/>
      <c r="G227" s="111"/>
      <c r="H227" s="111"/>
      <c r="I227" s="111"/>
      <c r="J227" s="111"/>
      <c r="K227" s="111"/>
      <c r="L227" s="111"/>
      <c r="M227" s="111"/>
      <c r="N227" s="111"/>
      <c r="O227" s="111"/>
      <c r="P227" s="111"/>
      <c r="Q227" s="111"/>
      <c r="R227" s="111"/>
      <c r="S227" s="111"/>
      <c r="T227" s="111"/>
      <c r="U227" s="113"/>
    </row>
    <row r="228" spans="1:21" ht="33" customHeight="1">
      <c r="A228" s="111"/>
      <c r="B228" s="111"/>
      <c r="C228" s="111"/>
      <c r="D228" s="111"/>
      <c r="E228" s="111"/>
      <c r="F228" s="111"/>
      <c r="G228" s="111"/>
      <c r="H228" s="111"/>
      <c r="I228" s="111"/>
      <c r="J228" s="111"/>
      <c r="K228" s="111"/>
      <c r="L228" s="111"/>
      <c r="M228" s="111"/>
      <c r="N228" s="111"/>
      <c r="O228" s="111"/>
      <c r="P228" s="111"/>
      <c r="Q228" s="111"/>
      <c r="R228" s="111"/>
      <c r="S228" s="111"/>
      <c r="T228" s="111"/>
    </row>
    <row r="229" spans="1:21" ht="37.5" customHeight="1">
      <c r="A229" s="111"/>
      <c r="B229" s="111"/>
      <c r="C229" s="111"/>
      <c r="D229" s="111"/>
      <c r="E229" s="111"/>
      <c r="F229" s="111"/>
      <c r="G229" s="111"/>
      <c r="H229" s="111"/>
      <c r="I229" s="111"/>
      <c r="J229" s="111"/>
      <c r="K229" s="111"/>
      <c r="L229" s="111"/>
      <c r="M229" s="111"/>
      <c r="N229" s="111"/>
      <c r="O229" s="111"/>
      <c r="P229" s="111"/>
      <c r="Q229" s="111"/>
      <c r="R229" s="111"/>
      <c r="S229" s="111"/>
      <c r="T229" s="111"/>
      <c r="U229" s="113"/>
    </row>
    <row r="230" spans="1:21" ht="37.5" customHeight="1">
      <c r="A230" s="111"/>
      <c r="B230" s="111"/>
      <c r="C230" s="111"/>
      <c r="D230" s="111"/>
      <c r="E230" s="111"/>
      <c r="F230" s="111"/>
      <c r="G230" s="111"/>
      <c r="H230" s="111"/>
      <c r="I230" s="111"/>
      <c r="J230" s="111"/>
      <c r="K230" s="111"/>
      <c r="L230" s="111"/>
      <c r="M230" s="111"/>
      <c r="N230" s="111"/>
      <c r="O230" s="111"/>
      <c r="P230" s="111"/>
      <c r="Q230" s="111"/>
      <c r="R230" s="111"/>
      <c r="S230" s="111"/>
      <c r="T230" s="111"/>
    </row>
    <row r="231" spans="1:21" ht="22.5" customHeight="1">
      <c r="A231" s="111"/>
      <c r="B231" s="111"/>
      <c r="C231" s="111"/>
      <c r="D231" s="111"/>
      <c r="E231" s="111"/>
      <c r="F231" s="111"/>
      <c r="G231" s="111"/>
      <c r="H231" s="111"/>
      <c r="I231" s="111"/>
      <c r="J231" s="111"/>
      <c r="K231" s="111"/>
      <c r="L231" s="111"/>
      <c r="M231" s="111"/>
      <c r="N231" s="111"/>
      <c r="O231" s="111"/>
      <c r="P231" s="111"/>
      <c r="Q231" s="111"/>
      <c r="R231" s="111"/>
      <c r="S231" s="111"/>
      <c r="T231" s="111"/>
      <c r="U231" s="113"/>
    </row>
    <row r="232" spans="1:21" ht="12.75" customHeight="1">
      <c r="A232" s="111"/>
      <c r="B232" s="111"/>
      <c r="C232" s="111"/>
      <c r="D232" s="111"/>
      <c r="E232" s="111"/>
      <c r="F232" s="111"/>
      <c r="G232" s="111"/>
      <c r="H232" s="111"/>
      <c r="I232" s="111"/>
      <c r="J232" s="111"/>
      <c r="K232" s="111"/>
      <c r="L232" s="111"/>
      <c r="M232" s="111"/>
      <c r="N232" s="111"/>
      <c r="O232" s="111"/>
      <c r="P232" s="111"/>
      <c r="Q232" s="111"/>
      <c r="R232" s="111"/>
      <c r="S232" s="111"/>
      <c r="T232" s="111"/>
    </row>
    <row r="233" spans="1:21" ht="22.5" customHeight="1">
      <c r="A233" s="111"/>
      <c r="B233" s="111"/>
      <c r="C233" s="111"/>
      <c r="D233" s="111"/>
      <c r="E233" s="111"/>
      <c r="F233" s="111"/>
      <c r="G233" s="111"/>
      <c r="H233" s="111"/>
      <c r="I233" s="111"/>
      <c r="J233" s="111"/>
      <c r="K233" s="111"/>
      <c r="L233" s="111"/>
      <c r="M233" s="111"/>
      <c r="N233" s="111"/>
      <c r="O233" s="111"/>
      <c r="P233" s="111"/>
      <c r="Q233" s="111"/>
      <c r="R233" s="111"/>
      <c r="S233" s="111"/>
      <c r="T233" s="111"/>
      <c r="U233" s="113"/>
    </row>
    <row r="234" spans="1:21" ht="22.5" customHeight="1">
      <c r="A234" s="111"/>
      <c r="B234" s="111"/>
      <c r="C234" s="111"/>
      <c r="D234" s="111"/>
      <c r="E234" s="111"/>
      <c r="F234" s="111"/>
      <c r="G234" s="111"/>
      <c r="H234" s="111"/>
      <c r="I234" s="111"/>
      <c r="J234" s="111"/>
      <c r="K234" s="111"/>
      <c r="L234" s="111"/>
      <c r="M234" s="111"/>
      <c r="N234" s="111"/>
      <c r="O234" s="111"/>
      <c r="P234" s="111"/>
      <c r="Q234" s="111"/>
      <c r="R234" s="111"/>
      <c r="S234" s="111"/>
      <c r="T234" s="111"/>
    </row>
    <row r="235" spans="1:21" ht="22.5" customHeight="1">
      <c r="A235" s="111"/>
      <c r="B235" s="111"/>
      <c r="C235" s="111"/>
      <c r="D235" s="111"/>
      <c r="E235" s="111"/>
      <c r="F235" s="111"/>
      <c r="G235" s="111"/>
      <c r="H235" s="111"/>
      <c r="I235" s="111"/>
      <c r="J235" s="111"/>
      <c r="K235" s="111"/>
      <c r="L235" s="111"/>
      <c r="M235" s="111"/>
      <c r="N235" s="111"/>
      <c r="O235" s="111"/>
      <c r="P235" s="111"/>
      <c r="Q235" s="111"/>
      <c r="R235" s="111"/>
      <c r="S235" s="111"/>
      <c r="T235" s="111"/>
      <c r="U235" s="113"/>
    </row>
    <row r="236" spans="1:21" ht="22.5" customHeight="1">
      <c r="A236" s="111"/>
      <c r="B236" s="111"/>
      <c r="C236" s="111"/>
      <c r="D236" s="111"/>
      <c r="E236" s="111"/>
      <c r="F236" s="111"/>
      <c r="G236" s="111"/>
      <c r="H236" s="111"/>
      <c r="I236" s="111"/>
      <c r="J236" s="111"/>
      <c r="K236" s="111"/>
      <c r="L236" s="111"/>
      <c r="M236" s="111"/>
      <c r="N236" s="111"/>
      <c r="O236" s="111"/>
      <c r="P236" s="111"/>
      <c r="Q236" s="111"/>
      <c r="R236" s="111"/>
      <c r="S236" s="111"/>
      <c r="T236" s="111"/>
    </row>
    <row r="237" spans="1:21" ht="22.5" customHeight="1">
      <c r="A237" s="111"/>
      <c r="B237" s="111"/>
      <c r="C237" s="111"/>
      <c r="D237" s="111"/>
      <c r="E237" s="111"/>
      <c r="F237" s="111"/>
      <c r="G237" s="111"/>
      <c r="H237" s="111"/>
      <c r="I237" s="111"/>
      <c r="J237" s="111"/>
      <c r="K237" s="111"/>
      <c r="L237" s="111"/>
      <c r="M237" s="111"/>
      <c r="N237" s="111"/>
      <c r="O237" s="111"/>
      <c r="P237" s="111"/>
      <c r="Q237" s="111"/>
      <c r="R237" s="111"/>
      <c r="S237" s="111"/>
      <c r="T237" s="111"/>
      <c r="U237" s="113"/>
    </row>
    <row r="238" spans="1:21" ht="22.5" customHeight="1">
      <c r="A238" s="111"/>
      <c r="B238" s="111"/>
      <c r="C238" s="111"/>
      <c r="D238" s="111"/>
      <c r="E238" s="111"/>
      <c r="F238" s="111"/>
      <c r="G238" s="111"/>
      <c r="H238" s="111"/>
      <c r="I238" s="111"/>
      <c r="J238" s="111"/>
      <c r="K238" s="111"/>
      <c r="L238" s="111"/>
      <c r="M238" s="111"/>
      <c r="N238" s="111"/>
      <c r="O238" s="111"/>
      <c r="P238" s="111"/>
      <c r="Q238" s="111"/>
      <c r="R238" s="111"/>
      <c r="S238" s="111"/>
      <c r="T238" s="111"/>
    </row>
  </sheetData>
  <sheetProtection algorithmName="SHA-512" hashValue="XcG0NQgXNrLZj2C1yL2o2r5JWrAp2npk65nChnV3vLhBg2yCZ2nN8wmhXiq2q2WvBJ3zdDFPWWcUidvthOtUTw==" saltValue="AOwuSOZ74ZAA7UcNZ+arJA==" spinCount="100000" sheet="1" objects="1" scenarios="1" formatCells="0" formatColumns="0" formatRows="0" insertRows="0"/>
  <mergeCells count="150">
    <mergeCell ref="A1:B1"/>
    <mergeCell ref="C1:F1"/>
    <mergeCell ref="A2:B2"/>
    <mergeCell ref="C2:F2"/>
    <mergeCell ref="H2:J2"/>
    <mergeCell ref="A3:B3"/>
    <mergeCell ref="C3:F3"/>
    <mergeCell ref="I3:J3"/>
    <mergeCell ref="A4:B4"/>
    <mergeCell ref="C4:F4"/>
    <mergeCell ref="I4:J4"/>
    <mergeCell ref="A5:B5"/>
    <mergeCell ref="C5:F5"/>
    <mergeCell ref="I5:J5"/>
    <mergeCell ref="A6:B6"/>
    <mergeCell ref="C6:F6"/>
    <mergeCell ref="A8:F8"/>
    <mergeCell ref="A9:B9"/>
    <mergeCell ref="C9:F9"/>
    <mergeCell ref="A10:B10"/>
    <mergeCell ref="C10:F10"/>
    <mergeCell ref="A12:B12"/>
    <mergeCell ref="C12:F12"/>
    <mergeCell ref="A13:B13"/>
    <mergeCell ref="C13:F13"/>
    <mergeCell ref="A14:B14"/>
    <mergeCell ref="C14:F14"/>
    <mergeCell ref="A15:B15"/>
    <mergeCell ref="C15:F15"/>
    <mergeCell ref="A16:B16"/>
    <mergeCell ref="C16:F16"/>
    <mergeCell ref="A17:B18"/>
    <mergeCell ref="C17:F17"/>
    <mergeCell ref="C18:F18"/>
    <mergeCell ref="A20:I20"/>
    <mergeCell ref="A21:B21"/>
    <mergeCell ref="A22:B22"/>
    <mergeCell ref="A23:B23"/>
    <mergeCell ref="A24:B24"/>
    <mergeCell ref="C24:E24"/>
    <mergeCell ref="F24:I26"/>
    <mergeCell ref="A25:B25"/>
    <mergeCell ref="A26:B26"/>
    <mergeCell ref="A27:B27"/>
    <mergeCell ref="C27:I27"/>
    <mergeCell ref="A29:F29"/>
    <mergeCell ref="A30:B30"/>
    <mergeCell ref="C30:F30"/>
    <mergeCell ref="A31:B31"/>
    <mergeCell ref="C31:F31"/>
    <mergeCell ref="A32:B32"/>
    <mergeCell ref="C32:F32"/>
    <mergeCell ref="A34:B38"/>
    <mergeCell ref="C34:E34"/>
    <mergeCell ref="C35:E35"/>
    <mergeCell ref="C36:E36"/>
    <mergeCell ref="C37:E37"/>
    <mergeCell ref="C38:E38"/>
    <mergeCell ref="A40:B44"/>
    <mergeCell ref="C40:E40"/>
    <mergeCell ref="C41:E41"/>
    <mergeCell ref="C42:E42"/>
    <mergeCell ref="C43:E43"/>
    <mergeCell ref="C44:E44"/>
    <mergeCell ref="B45:F46"/>
    <mergeCell ref="A47:B47"/>
    <mergeCell ref="C47:D47"/>
    <mergeCell ref="E47:E48"/>
    <mergeCell ref="F47:G48"/>
    <mergeCell ref="H47:I47"/>
    <mergeCell ref="A48:B48"/>
    <mergeCell ref="A49:B51"/>
    <mergeCell ref="E49:E51"/>
    <mergeCell ref="F49:G51"/>
    <mergeCell ref="E52:E55"/>
    <mergeCell ref="F52:G52"/>
    <mergeCell ref="J52:L52"/>
    <mergeCell ref="F53:G53"/>
    <mergeCell ref="J53:L53"/>
    <mergeCell ref="F54:G54"/>
    <mergeCell ref="J54:L54"/>
    <mergeCell ref="F55:G55"/>
    <mergeCell ref="J55:L55"/>
    <mergeCell ref="F56:G56"/>
    <mergeCell ref="J56:L56"/>
    <mergeCell ref="F63:G63"/>
    <mergeCell ref="J63:L63"/>
    <mergeCell ref="F68:G68"/>
    <mergeCell ref="J68:L68"/>
    <mergeCell ref="F73:G73"/>
    <mergeCell ref="J73:L73"/>
    <mergeCell ref="F82:G82"/>
    <mergeCell ref="J82:L82"/>
    <mergeCell ref="F86:G86"/>
    <mergeCell ref="J86:L86"/>
    <mergeCell ref="F99:G99"/>
    <mergeCell ref="J99:L99"/>
    <mergeCell ref="F112:G112"/>
    <mergeCell ref="J112:L112"/>
    <mergeCell ref="F117:G117"/>
    <mergeCell ref="J117:L117"/>
    <mergeCell ref="F118:G118"/>
    <mergeCell ref="J118:L118"/>
    <mergeCell ref="F100:G100"/>
    <mergeCell ref="F128:G128"/>
    <mergeCell ref="J128:L128"/>
    <mergeCell ref="F135:G135"/>
    <mergeCell ref="J135:L135"/>
    <mergeCell ref="F155:G155"/>
    <mergeCell ref="J155:L155"/>
    <mergeCell ref="F156:G156"/>
    <mergeCell ref="J156:L156"/>
    <mergeCell ref="J157:L157"/>
    <mergeCell ref="F164:G164"/>
    <mergeCell ref="J164:L164"/>
    <mergeCell ref="A166:B166"/>
    <mergeCell ref="H166:I166"/>
    <mergeCell ref="J166:L166"/>
    <mergeCell ref="H167:I167"/>
    <mergeCell ref="J167:L167"/>
    <mergeCell ref="J168:L168"/>
    <mergeCell ref="H169:I169"/>
    <mergeCell ref="J169:L169"/>
    <mergeCell ref="E170:G170"/>
    <mergeCell ref="E171:G171"/>
    <mergeCell ref="A173:T173"/>
    <mergeCell ref="A174:B176"/>
    <mergeCell ref="C174:C176"/>
    <mergeCell ref="D174:D175"/>
    <mergeCell ref="E174:F175"/>
    <mergeCell ref="G174:N175"/>
    <mergeCell ref="O174:R175"/>
    <mergeCell ref="S174:S177"/>
    <mergeCell ref="T174:T175"/>
    <mergeCell ref="D176:F176"/>
    <mergeCell ref="G176:N176"/>
    <mergeCell ref="O176:R176"/>
    <mergeCell ref="T176:T177"/>
    <mergeCell ref="L177:M177"/>
    <mergeCell ref="A201:T201"/>
    <mergeCell ref="C178:N179"/>
    <mergeCell ref="L180:N193"/>
    <mergeCell ref="L195:N197"/>
    <mergeCell ref="A198:B198"/>
    <mergeCell ref="C198:E198"/>
    <mergeCell ref="G198:R198"/>
    <mergeCell ref="A199:B199"/>
    <mergeCell ref="L199:M199"/>
    <mergeCell ref="A200:B200"/>
    <mergeCell ref="L200:M200"/>
  </mergeCells>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58"/>
  <sheetViews>
    <sheetView showGridLines="0" zoomScale="70" zoomScaleNormal="70" workbookViewId="0">
      <selection activeCell="A14" sqref="A14"/>
    </sheetView>
  </sheetViews>
  <sheetFormatPr defaultColWidth="9.140625" defaultRowHeight="12.95"/>
  <cols>
    <col min="1" max="1" width="14.28515625" style="21" customWidth="1"/>
    <col min="2" max="2" width="69.140625" customWidth="1"/>
    <col min="3" max="3" width="35" style="22" customWidth="1"/>
    <col min="4" max="4" width="37.42578125" style="22" customWidth="1"/>
    <col min="5" max="5" width="36.28515625" style="22" customWidth="1"/>
    <col min="6" max="6" width="27" style="22" customWidth="1"/>
    <col min="7" max="7" width="35.42578125" customWidth="1"/>
    <col min="8" max="8" width="24.140625" customWidth="1"/>
    <col min="9" max="9" width="19.85546875" customWidth="1"/>
    <col min="10" max="10" width="43.42578125" customWidth="1"/>
    <col min="11" max="11" width="21.28515625" customWidth="1"/>
    <col min="12" max="12" width="22.42578125" customWidth="1"/>
    <col min="13" max="13" width="22.28515625" customWidth="1"/>
    <col min="14" max="14" width="17.140625" customWidth="1"/>
    <col min="15" max="15" width="29.42578125" customWidth="1"/>
    <col min="16" max="18" width="10.42578125" customWidth="1"/>
    <col min="19" max="19" width="18.7109375" customWidth="1"/>
    <col min="20" max="20" width="27.85546875" customWidth="1"/>
    <col min="26" max="26" width="46" customWidth="1"/>
    <col min="27" max="27" width="126.42578125" customWidth="1"/>
  </cols>
  <sheetData>
    <row r="1" spans="1:11" ht="18" customHeight="1">
      <c r="A1" s="294" t="s">
        <v>36</v>
      </c>
      <c r="B1" s="294"/>
      <c r="C1" s="294"/>
      <c r="D1" s="294"/>
      <c r="E1" s="294"/>
      <c r="F1" s="294"/>
    </row>
    <row r="2" spans="1:11">
      <c r="A2" s="240" t="s">
        <v>37</v>
      </c>
      <c r="B2" s="240"/>
      <c r="C2" s="291"/>
      <c r="D2" s="291"/>
      <c r="E2" s="291"/>
      <c r="F2" s="291"/>
      <c r="H2" s="308" t="s">
        <v>106</v>
      </c>
      <c r="I2" s="308"/>
      <c r="J2" s="308"/>
    </row>
    <row r="3" spans="1:11">
      <c r="A3" s="240" t="s">
        <v>39</v>
      </c>
      <c r="B3" s="240"/>
      <c r="C3" s="291"/>
      <c r="D3" s="291"/>
      <c r="E3" s="291"/>
      <c r="F3" s="291"/>
      <c r="H3" s="35"/>
      <c r="I3" s="305" t="s">
        <v>107</v>
      </c>
      <c r="J3" s="305"/>
      <c r="K3" s="143"/>
    </row>
    <row r="4" spans="1:11">
      <c r="A4" s="240" t="s">
        <v>108</v>
      </c>
      <c r="B4" s="240"/>
      <c r="C4" s="291"/>
      <c r="D4" s="291"/>
      <c r="E4" s="291"/>
      <c r="F4" s="291"/>
      <c r="H4" s="144"/>
      <c r="I4" s="305" t="s">
        <v>109</v>
      </c>
      <c r="J4" s="305"/>
      <c r="K4" s="143"/>
    </row>
    <row r="5" spans="1:11" ht="22.5" customHeight="1">
      <c r="A5" s="240" t="s">
        <v>42</v>
      </c>
      <c r="B5" s="240"/>
      <c r="C5" s="291"/>
      <c r="D5" s="291"/>
      <c r="E5" s="291"/>
      <c r="F5" s="291"/>
      <c r="H5" s="37"/>
      <c r="I5" s="304" t="s">
        <v>110</v>
      </c>
      <c r="J5" s="304"/>
    </row>
    <row r="6" spans="1:11" ht="15" customHeight="1">
      <c r="A6" s="240" t="s">
        <v>44</v>
      </c>
      <c r="B6" s="240"/>
      <c r="C6" s="291"/>
      <c r="D6" s="291"/>
      <c r="E6" s="291"/>
      <c r="F6" s="291"/>
    </row>
    <row r="8" spans="1:11" ht="21" customHeight="1">
      <c r="A8" s="294" t="s">
        <v>111</v>
      </c>
      <c r="B8" s="294"/>
      <c r="C8" s="294"/>
      <c r="D8" s="294"/>
      <c r="E8" s="294"/>
      <c r="F8" s="294"/>
    </row>
    <row r="9" spans="1:11" s="24" customFormat="1">
      <c r="A9" s="240" t="s">
        <v>46</v>
      </c>
      <c r="B9" s="240"/>
      <c r="C9" s="291"/>
      <c r="D9" s="291"/>
      <c r="E9" s="291"/>
      <c r="F9" s="291"/>
      <c r="G9" s="145"/>
      <c r="H9" s="145"/>
      <c r="I9" s="145"/>
      <c r="J9" s="145"/>
    </row>
    <row r="10" spans="1:11" s="24" customFormat="1">
      <c r="A10" s="240" t="s">
        <v>112</v>
      </c>
      <c r="B10" s="240"/>
      <c r="C10" s="303"/>
      <c r="D10" s="303"/>
      <c r="E10" s="303"/>
      <c r="F10" s="303"/>
      <c r="G10" s="146"/>
      <c r="H10" s="145"/>
      <c r="I10" s="145"/>
      <c r="J10" s="145"/>
    </row>
    <row r="11" spans="1:11">
      <c r="A11" s="23"/>
      <c r="B11" s="39" t="s">
        <v>113</v>
      </c>
      <c r="C11" s="291" t="s">
        <v>114</v>
      </c>
      <c r="D11" s="291"/>
      <c r="E11" s="291"/>
      <c r="F11" s="291"/>
      <c r="G11" s="43"/>
      <c r="H11" s="34"/>
      <c r="I11" s="34"/>
      <c r="J11" s="34"/>
    </row>
    <row r="12" spans="1:11" ht="64.5" customHeight="1">
      <c r="A12" s="240" t="s">
        <v>115</v>
      </c>
      <c r="B12" s="240"/>
      <c r="C12" s="295" t="s">
        <v>116</v>
      </c>
      <c r="D12" s="295"/>
      <c r="E12" s="295"/>
      <c r="F12" s="295"/>
      <c r="G12" s="43"/>
      <c r="H12" s="34"/>
      <c r="I12" s="34"/>
      <c r="J12" s="34"/>
    </row>
    <row r="13" spans="1:11" ht="32.25" customHeight="1">
      <c r="A13" s="240" t="s">
        <v>117</v>
      </c>
      <c r="B13" s="240"/>
      <c r="C13" s="295" t="s">
        <v>396</v>
      </c>
      <c r="D13" s="295"/>
      <c r="E13" s="295"/>
      <c r="F13" s="295"/>
      <c r="G13" s="44"/>
      <c r="H13" s="34"/>
      <c r="I13" s="34"/>
      <c r="J13" s="34"/>
    </row>
    <row r="14" spans="1:11" ht="32.25" customHeight="1">
      <c r="A14" s="240" t="s">
        <v>118</v>
      </c>
      <c r="B14" s="240"/>
      <c r="C14" s="291" t="s">
        <v>119</v>
      </c>
      <c r="D14" s="291"/>
      <c r="E14" s="291"/>
      <c r="F14" s="291"/>
      <c r="G14" s="43"/>
      <c r="H14" s="43"/>
      <c r="I14" s="34"/>
      <c r="J14" s="34"/>
    </row>
    <row r="15" spans="1:11" ht="32.25" customHeight="1">
      <c r="A15" s="235" t="s">
        <v>120</v>
      </c>
      <c r="B15" s="235"/>
      <c r="C15" s="295" t="s">
        <v>397</v>
      </c>
      <c r="D15" s="295"/>
      <c r="E15" s="295"/>
      <c r="F15" s="295"/>
      <c r="G15" s="44"/>
      <c r="H15" s="34"/>
      <c r="I15" s="34"/>
      <c r="J15" s="34"/>
    </row>
    <row r="16" spans="1:11" ht="36.75" customHeight="1">
      <c r="A16" s="235" t="s">
        <v>257</v>
      </c>
      <c r="B16" s="235"/>
      <c r="C16" s="295"/>
      <c r="D16" s="295"/>
      <c r="E16" s="295"/>
      <c r="F16" s="295"/>
      <c r="G16" s="33"/>
    </row>
    <row r="17" spans="1:9" ht="36.75" customHeight="1">
      <c r="A17" s="235" t="s">
        <v>123</v>
      </c>
      <c r="B17" s="235"/>
      <c r="C17" s="295" t="s">
        <v>124</v>
      </c>
      <c r="D17" s="295"/>
      <c r="E17" s="295"/>
      <c r="F17" s="295"/>
      <c r="G17" s="33"/>
    </row>
    <row r="18" spans="1:9" ht="36.75" customHeight="1">
      <c r="A18" s="235"/>
      <c r="B18" s="235"/>
      <c r="C18" s="295" t="s">
        <v>125</v>
      </c>
      <c r="D18" s="295"/>
      <c r="E18" s="295"/>
      <c r="F18" s="295"/>
      <c r="G18" s="33"/>
    </row>
    <row r="19" spans="1:9" ht="36.75" customHeight="1">
      <c r="A19" s="33"/>
      <c r="B19" s="33"/>
      <c r="C19" s="33"/>
      <c r="D19" s="33"/>
      <c r="E19" s="33"/>
      <c r="F19" s="33"/>
      <c r="G19" s="33"/>
    </row>
    <row r="20" spans="1:9" ht="29.25" customHeight="1">
      <c r="A20" s="290" t="s">
        <v>398</v>
      </c>
      <c r="B20" s="290"/>
      <c r="C20" s="226" t="s">
        <v>399</v>
      </c>
      <c r="D20" s="226"/>
      <c r="E20" s="226"/>
      <c r="F20" s="54" t="s">
        <v>400</v>
      </c>
      <c r="G20" s="33"/>
    </row>
    <row r="21" spans="1:9" ht="36.75" customHeight="1">
      <c r="A21" s="290"/>
      <c r="B21" s="290"/>
      <c r="C21" s="291" t="s">
        <v>401</v>
      </c>
      <c r="D21" s="291"/>
      <c r="E21" s="291"/>
      <c r="F21" s="147"/>
      <c r="G21" s="33"/>
    </row>
    <row r="22" spans="1:9" ht="36.75" customHeight="1">
      <c r="A22" s="290"/>
      <c r="B22" s="290"/>
      <c r="C22" s="292"/>
      <c r="D22" s="292"/>
      <c r="E22" s="292"/>
      <c r="F22" s="147"/>
      <c r="G22" s="33"/>
    </row>
    <row r="23" spans="1:9" ht="36.75" customHeight="1">
      <c r="A23" s="290"/>
      <c r="B23" s="290"/>
      <c r="C23" s="291"/>
      <c r="D23" s="291"/>
      <c r="E23" s="291"/>
      <c r="F23" s="147"/>
      <c r="G23" s="33"/>
    </row>
    <row r="24" spans="1:9" ht="32.25" customHeight="1">
      <c r="A24" s="33"/>
      <c r="B24" s="33"/>
      <c r="C24" s="33"/>
      <c r="D24" s="33"/>
      <c r="E24" s="33"/>
      <c r="F24" s="33"/>
      <c r="G24" s="33"/>
    </row>
    <row r="25" spans="1:9" ht="32.25" customHeight="1">
      <c r="A25" s="302" t="s">
        <v>402</v>
      </c>
      <c r="B25" s="302"/>
      <c r="C25" s="294"/>
      <c r="D25" s="294"/>
      <c r="E25" s="294"/>
      <c r="F25" s="294"/>
      <c r="G25" s="33"/>
    </row>
    <row r="26" spans="1:9" ht="32.25" customHeight="1">
      <c r="A26" s="235" t="s">
        <v>403</v>
      </c>
      <c r="B26" s="235"/>
      <c r="C26" s="295" t="s">
        <v>397</v>
      </c>
      <c r="D26" s="295"/>
      <c r="E26" s="295"/>
      <c r="F26" s="295"/>
      <c r="G26" s="33"/>
    </row>
    <row r="27" spans="1:9" ht="32.25" customHeight="1">
      <c r="A27" s="235" t="s">
        <v>404</v>
      </c>
      <c r="B27" s="235"/>
      <c r="C27" s="295" t="s">
        <v>397</v>
      </c>
      <c r="D27" s="295"/>
      <c r="E27" s="295"/>
      <c r="F27" s="295"/>
      <c r="G27" s="33"/>
    </row>
    <row r="28" spans="1:9" ht="32.25" customHeight="1">
      <c r="A28" s="235" t="s">
        <v>405</v>
      </c>
      <c r="B28" s="235"/>
      <c r="C28" s="295" t="s">
        <v>397</v>
      </c>
      <c r="D28" s="295"/>
      <c r="E28" s="295"/>
      <c r="F28" s="295"/>
      <c r="G28" s="33"/>
    </row>
    <row r="29" spans="1:9" ht="32.25" customHeight="1">
      <c r="A29" s="235" t="s">
        <v>406</v>
      </c>
      <c r="B29" s="235"/>
      <c r="C29" s="295" t="s">
        <v>397</v>
      </c>
      <c r="D29" s="295"/>
      <c r="E29" s="295"/>
      <c r="F29" s="295"/>
      <c r="G29" s="33"/>
    </row>
    <row r="30" spans="1:9" s="64" customFormat="1">
      <c r="A30" s="148"/>
      <c r="B30" s="148"/>
      <c r="C30" s="149"/>
      <c r="D30" s="149"/>
      <c r="E30" s="149"/>
      <c r="F30" s="149"/>
      <c r="G30" s="33"/>
    </row>
    <row r="31" spans="1:9" ht="12.75" customHeight="1">
      <c r="A31" s="298"/>
      <c r="B31" s="298"/>
      <c r="C31" s="299"/>
      <c r="D31" s="299"/>
      <c r="E31" s="299"/>
      <c r="F31" s="299"/>
      <c r="G31" s="33"/>
    </row>
    <row r="32" spans="1:9" ht="39.75" customHeight="1">
      <c r="A32" s="300" t="s">
        <v>407</v>
      </c>
      <c r="B32" s="300"/>
      <c r="C32" s="300"/>
      <c r="D32" s="300"/>
      <c r="E32" s="300"/>
      <c r="F32" s="300"/>
      <c r="G32" s="300"/>
      <c r="H32" s="300"/>
      <c r="I32" s="300"/>
    </row>
    <row r="33" spans="1:17" s="1" customFormat="1" ht="33.75" customHeight="1">
      <c r="A33" s="236"/>
      <c r="B33" s="236"/>
      <c r="C33" s="47" t="s">
        <v>127</v>
      </c>
      <c r="D33" s="47" t="s">
        <v>128</v>
      </c>
      <c r="E33" s="47" t="s">
        <v>408</v>
      </c>
      <c r="F33" s="116" t="s">
        <v>130</v>
      </c>
      <c r="G33" s="116" t="s">
        <v>131</v>
      </c>
      <c r="H33" s="116" t="s">
        <v>132</v>
      </c>
      <c r="I33" s="116" t="s">
        <v>133</v>
      </c>
    </row>
    <row r="34" spans="1:17" s="1" customFormat="1" ht="33.75" customHeight="1">
      <c r="A34" s="201" t="s">
        <v>134</v>
      </c>
      <c r="B34" s="201"/>
      <c r="C34" s="49">
        <f>'Detailed planning stage'!C22</f>
        <v>17993960</v>
      </c>
      <c r="D34" s="49">
        <f>'Detailed planning stage'!D22</f>
        <v>13032178.24</v>
      </c>
      <c r="E34" s="49">
        <f>'Detailed planning stage'!E22</f>
        <v>30960241.239999998</v>
      </c>
      <c r="F34" s="49">
        <f>'Detailed planning stage'!F22</f>
        <v>12108200</v>
      </c>
      <c r="G34" s="49">
        <f>'Detailed planning stage'!G22</f>
        <v>26900747</v>
      </c>
      <c r="H34" s="49">
        <f>'Detailed planning stage'!H22</f>
        <v>923978.23999999999</v>
      </c>
      <c r="I34" s="49">
        <f>'Detailed planning stage'!I22</f>
        <v>-8194723.8700000001</v>
      </c>
    </row>
    <row r="35" spans="1:17" ht="33.75" customHeight="1">
      <c r="A35" s="201" t="s">
        <v>135</v>
      </c>
      <c r="B35" s="201"/>
      <c r="C35" s="51">
        <f>'Detailed planning stage'!C23</f>
        <v>586.82972964158762</v>
      </c>
      <c r="D35" s="51">
        <f>'Detailed planning stage'!D23</f>
        <v>425.01315070280145</v>
      </c>
      <c r="E35" s="51">
        <f>'Detailed planning stage'!E23</f>
        <v>1009.6938081727162</v>
      </c>
      <c r="F35" s="51">
        <f>'Detailed planning stage'!F23</f>
        <v>394.87982258748326</v>
      </c>
      <c r="G35" s="51">
        <f>'Detailed planning stage'!G23</f>
        <v>877.30316668297291</v>
      </c>
      <c r="H35" s="51">
        <f>'Detailed planning stage'!H23</f>
        <v>30.133328115318136</v>
      </c>
      <c r="I35" s="51">
        <f>'Detailed planning stage'!I23</f>
        <v>-267.25121057952583</v>
      </c>
      <c r="Q35" s="57"/>
    </row>
    <row r="36" spans="1:17" s="64" customFormat="1">
      <c r="A36" s="298"/>
      <c r="B36" s="298"/>
      <c r="C36" s="299"/>
      <c r="D36" s="299"/>
      <c r="E36" s="299"/>
      <c r="F36" s="299"/>
      <c r="G36" s="33"/>
    </row>
    <row r="37" spans="1:17" s="64" customFormat="1">
      <c r="A37" s="148"/>
      <c r="B37" s="148"/>
      <c r="C37" s="149"/>
      <c r="D37" s="149"/>
      <c r="E37" s="149"/>
      <c r="F37" s="149"/>
      <c r="G37" s="33"/>
    </row>
    <row r="38" spans="1:17" ht="43.5" customHeight="1">
      <c r="A38" s="301" t="s">
        <v>409</v>
      </c>
      <c r="B38" s="301"/>
      <c r="C38" s="301"/>
      <c r="D38" s="301"/>
      <c r="E38" s="301"/>
      <c r="F38" s="301"/>
      <c r="G38" s="301"/>
      <c r="H38" s="301"/>
      <c r="I38" s="301"/>
      <c r="Q38" s="57"/>
    </row>
    <row r="39" spans="1:17" ht="33.75" customHeight="1">
      <c r="A39" s="296"/>
      <c r="B39" s="296"/>
      <c r="C39" s="48" t="s">
        <v>410</v>
      </c>
      <c r="D39" s="47" t="s">
        <v>128</v>
      </c>
      <c r="E39" s="47" t="s">
        <v>408</v>
      </c>
      <c r="F39" s="48" t="s">
        <v>130</v>
      </c>
      <c r="G39" s="48" t="s">
        <v>131</v>
      </c>
      <c r="H39" s="48" t="s">
        <v>132</v>
      </c>
      <c r="I39" s="48" t="s">
        <v>133</v>
      </c>
      <c r="Q39" s="57"/>
    </row>
    <row r="40" spans="1:17" ht="35.25" customHeight="1">
      <c r="A40" s="201" t="s">
        <v>134</v>
      </c>
      <c r="B40" s="201"/>
      <c r="C40" s="49">
        <f>D121+E121+F121</f>
        <v>0</v>
      </c>
      <c r="D40" s="49">
        <f>G121+H121+I121+J121+K121+O121+P121+Q121+R121</f>
        <v>0</v>
      </c>
      <c r="E40" s="49">
        <f>C121+D121+E121+F121+G121+H121+I121+J121+K121+O121+P121+Q121+R121</f>
        <v>0</v>
      </c>
      <c r="F40" s="49">
        <f>G121+H121+I121+J121+K121</f>
        <v>0</v>
      </c>
      <c r="G40" s="49" t="e">
        <f>L121+N121</f>
        <v>#VALUE!</v>
      </c>
      <c r="H40" s="49">
        <f>O121+P121+Q121+R121</f>
        <v>0</v>
      </c>
      <c r="I40" s="49">
        <f>T121</f>
        <v>0</v>
      </c>
      <c r="Q40" s="57"/>
    </row>
    <row r="41" spans="1:17" ht="37.5" customHeight="1">
      <c r="A41" s="201" t="s">
        <v>135</v>
      </c>
      <c r="B41" s="201"/>
      <c r="C41" s="51" t="e">
        <f t="shared" ref="C41:I41" si="0">C40/$C$6</f>
        <v>#DIV/0!</v>
      </c>
      <c r="D41" s="51" t="e">
        <f t="shared" si="0"/>
        <v>#DIV/0!</v>
      </c>
      <c r="E41" s="51" t="e">
        <f t="shared" si="0"/>
        <v>#DIV/0!</v>
      </c>
      <c r="F41" s="51" t="e">
        <f t="shared" si="0"/>
        <v>#DIV/0!</v>
      </c>
      <c r="G41" s="51" t="e">
        <f t="shared" si="0"/>
        <v>#VALUE!</v>
      </c>
      <c r="H41" s="51" t="e">
        <f t="shared" si="0"/>
        <v>#DIV/0!</v>
      </c>
      <c r="I41" s="51" t="e">
        <f t="shared" si="0"/>
        <v>#DIV/0!</v>
      </c>
      <c r="Q41" s="57"/>
    </row>
    <row r="42" spans="1:17" ht="37.5" customHeight="1">
      <c r="A42" s="201" t="s">
        <v>136</v>
      </c>
      <c r="B42" s="201"/>
      <c r="C42" s="297"/>
      <c r="D42" s="297"/>
      <c r="E42" s="297"/>
      <c r="F42" s="239"/>
      <c r="G42" s="239"/>
      <c r="H42" s="239"/>
      <c r="I42" s="239"/>
      <c r="Q42" s="57"/>
    </row>
    <row r="43" spans="1:17" ht="37.5" customHeight="1">
      <c r="A43" s="201" t="s">
        <v>260</v>
      </c>
      <c r="B43" s="201"/>
      <c r="C43" s="52" t="e">
        <f>VLOOKUP($C$42,'WLC benchmarks'!$B$10:$E$13,2, TRUE())</f>
        <v>#N/A</v>
      </c>
      <c r="D43" s="52" t="e">
        <f>VLOOKUP($C$42,'WLC benchmarks'!$B$10:$E$13,3, TRUE())</f>
        <v>#N/A</v>
      </c>
      <c r="E43" s="52" t="e">
        <f>VLOOKUP($C$42,'WLC benchmarks'!$B$10:$E$13,4, TRUE())</f>
        <v>#N/A</v>
      </c>
      <c r="F43" s="239"/>
      <c r="G43" s="239"/>
      <c r="H43" s="239"/>
      <c r="I43" s="239"/>
      <c r="Q43" s="57"/>
    </row>
    <row r="44" spans="1:17" ht="37.5" customHeight="1">
      <c r="A44" s="201" t="s">
        <v>411</v>
      </c>
      <c r="B44" s="201"/>
      <c r="C44" s="150" t="e">
        <f>VLOOKUP($C$42,'WLC benchmarks'!$B$16:$E$19,2, TRUE())</f>
        <v>#N/A</v>
      </c>
      <c r="D44" s="150" t="e">
        <f>VLOOKUP($C$42,'WLC benchmarks'!$B$16:$E$19,3, TRUE())</f>
        <v>#N/A</v>
      </c>
      <c r="E44" s="150" t="e">
        <f>VLOOKUP($C$42,'WLC benchmarks'!$B$16:$E$19,4, TRUE())</f>
        <v>#N/A</v>
      </c>
      <c r="F44" s="239"/>
      <c r="G44" s="239"/>
      <c r="H44" s="239"/>
      <c r="I44" s="239"/>
      <c r="Q44" s="57"/>
    </row>
    <row r="45" spans="1:17" ht="47.25" customHeight="1">
      <c r="A45" s="201" t="s">
        <v>412</v>
      </c>
      <c r="B45" s="201"/>
      <c r="C45" s="295" t="s">
        <v>413</v>
      </c>
      <c r="D45" s="295"/>
      <c r="E45" s="295"/>
      <c r="F45" s="295"/>
      <c r="G45" s="295"/>
      <c r="H45" s="295"/>
      <c r="I45" s="295"/>
      <c r="Q45" s="57"/>
    </row>
    <row r="46" spans="1:17" ht="84" customHeight="1">
      <c r="A46" s="201" t="s">
        <v>414</v>
      </c>
      <c r="B46" s="201"/>
      <c r="C46" s="291" t="s">
        <v>141</v>
      </c>
      <c r="D46" s="291"/>
      <c r="E46" s="291"/>
      <c r="F46" s="291"/>
      <c r="G46" s="291"/>
      <c r="H46" s="291"/>
      <c r="I46" s="291"/>
      <c r="Q46" s="57"/>
    </row>
    <row r="47" spans="1:17" s="64" customFormat="1">
      <c r="A47" s="148"/>
      <c r="B47" s="148"/>
      <c r="C47" s="149"/>
      <c r="D47" s="149"/>
      <c r="E47" s="149"/>
      <c r="F47" s="149"/>
      <c r="G47" s="33"/>
    </row>
    <row r="48" spans="1:17" s="64" customFormat="1" ht="24" customHeight="1">
      <c r="A48" s="294" t="s">
        <v>142</v>
      </c>
      <c r="B48" s="294"/>
      <c r="C48" s="294"/>
      <c r="D48" s="294"/>
      <c r="E48" s="294"/>
      <c r="F48" s="294"/>
      <c r="G48" s="33"/>
    </row>
    <row r="49" spans="1:17" s="64" customFormat="1" ht="27.75" customHeight="1">
      <c r="A49" s="235" t="s">
        <v>415</v>
      </c>
      <c r="B49" s="235"/>
      <c r="C49" s="295"/>
      <c r="D49" s="295"/>
      <c r="E49" s="295"/>
      <c r="F49" s="295"/>
      <c r="G49" s="33"/>
    </row>
    <row r="50" spans="1:17" s="64" customFormat="1" ht="33.75" customHeight="1">
      <c r="A50" s="235" t="s">
        <v>416</v>
      </c>
      <c r="B50" s="235"/>
      <c r="C50" s="291"/>
      <c r="D50" s="291"/>
      <c r="E50" s="291"/>
      <c r="F50" s="291"/>
      <c r="G50" s="33"/>
    </row>
    <row r="51" spans="1:17" s="64" customFormat="1" ht="48.75" customHeight="1">
      <c r="A51" s="235" t="s">
        <v>417</v>
      </c>
      <c r="B51" s="235"/>
      <c r="C51" s="291" t="s">
        <v>145</v>
      </c>
      <c r="D51" s="291"/>
      <c r="E51" s="291"/>
      <c r="F51" s="291"/>
      <c r="G51" s="33"/>
    </row>
    <row r="52" spans="1:17" s="64" customFormat="1">
      <c r="A52" s="148"/>
      <c r="B52" s="148"/>
      <c r="C52" s="149"/>
      <c r="D52" s="149"/>
      <c r="E52" s="149"/>
      <c r="F52" s="149"/>
      <c r="G52" s="33"/>
    </row>
    <row r="53" spans="1:17" s="1" customFormat="1" ht="30.75" customHeight="1">
      <c r="A53" s="290" t="s">
        <v>418</v>
      </c>
      <c r="B53" s="290"/>
      <c r="C53" s="226" t="s">
        <v>419</v>
      </c>
      <c r="D53" s="226"/>
      <c r="E53" s="226"/>
      <c r="F53" s="54" t="s">
        <v>420</v>
      </c>
      <c r="G53" s="33"/>
      <c r="H53" s="55"/>
      <c r="I53" s="55"/>
      <c r="J53" s="58"/>
      <c r="K53" s="58"/>
      <c r="L53" s="58"/>
      <c r="M53" s="58"/>
      <c r="N53" s="57"/>
      <c r="O53" s="57"/>
      <c r="P53" s="57"/>
      <c r="Q53" s="57"/>
    </row>
    <row r="54" spans="1:17" s="62" customFormat="1">
      <c r="A54" s="290"/>
      <c r="B54" s="290"/>
      <c r="C54" s="291" t="s">
        <v>149</v>
      </c>
      <c r="D54" s="291"/>
      <c r="E54" s="291"/>
      <c r="F54" s="147"/>
      <c r="G54" s="33"/>
    </row>
    <row r="55" spans="1:17" s="1" customFormat="1">
      <c r="A55" s="290"/>
      <c r="B55" s="290"/>
      <c r="C55" s="292"/>
      <c r="D55" s="292"/>
      <c r="E55" s="292"/>
      <c r="F55" s="147"/>
      <c r="G55" s="33"/>
    </row>
    <row r="56" spans="1:17" s="1" customFormat="1" ht="12.75" customHeight="1">
      <c r="A56" s="290"/>
      <c r="B56" s="290"/>
      <c r="C56" s="291"/>
      <c r="D56" s="291"/>
      <c r="E56" s="291"/>
      <c r="F56" s="147"/>
      <c r="G56" s="33"/>
    </row>
    <row r="57" spans="1:17" s="64" customFormat="1">
      <c r="B57" s="33"/>
      <c r="C57" s="33"/>
      <c r="D57" s="33"/>
      <c r="E57" s="33"/>
      <c r="F57" s="33"/>
    </row>
    <row r="58" spans="1:17" s="64" customFormat="1" ht="14.25" customHeight="1">
      <c r="A58" s="288" t="s">
        <v>421</v>
      </c>
      <c r="B58" s="288"/>
      <c r="C58" s="293" t="s">
        <v>422</v>
      </c>
      <c r="D58" s="293"/>
      <c r="E58" s="293"/>
      <c r="F58" s="293"/>
    </row>
    <row r="59" spans="1:17" s="64" customFormat="1">
      <c r="A59" s="288"/>
      <c r="B59" s="288"/>
      <c r="C59" s="293" t="s">
        <v>423</v>
      </c>
      <c r="D59" s="293"/>
      <c r="E59" s="293"/>
      <c r="F59" s="293"/>
    </row>
    <row r="60" spans="1:17" s="64" customFormat="1">
      <c r="A60" s="288"/>
      <c r="B60" s="288"/>
      <c r="C60" s="293"/>
      <c r="D60" s="293"/>
      <c r="E60" s="293"/>
      <c r="F60" s="293"/>
    </row>
    <row r="61" spans="1:17" s="64" customFormat="1">
      <c r="A61" s="288"/>
      <c r="B61" s="288"/>
      <c r="C61" s="293"/>
      <c r="D61" s="293"/>
      <c r="E61" s="293"/>
      <c r="F61" s="293"/>
    </row>
    <row r="62" spans="1:17" s="64" customFormat="1" ht="12.75" customHeight="1">
      <c r="B62" s="33"/>
      <c r="C62" s="33"/>
      <c r="D62" s="33"/>
      <c r="E62" s="33"/>
      <c r="F62" s="33"/>
    </row>
    <row r="63" spans="1:17" s="64" customFormat="1" ht="24" customHeight="1">
      <c r="A63" s="288" t="s">
        <v>154</v>
      </c>
      <c r="B63" s="288"/>
      <c r="C63" s="219" t="s">
        <v>155</v>
      </c>
      <c r="D63" s="219"/>
      <c r="E63" s="220" t="s">
        <v>156</v>
      </c>
      <c r="F63" s="221" t="s">
        <v>157</v>
      </c>
      <c r="G63" s="221"/>
      <c r="H63" s="220" t="s">
        <v>158</v>
      </c>
      <c r="I63" s="220"/>
      <c r="J63" s="151"/>
    </row>
    <row r="64" spans="1:17" s="64" customFormat="1" ht="55.5" customHeight="1">
      <c r="A64" s="282" t="s">
        <v>159</v>
      </c>
      <c r="B64" s="282"/>
      <c r="C64" s="65" t="s">
        <v>160</v>
      </c>
      <c r="D64" s="65" t="s">
        <v>161</v>
      </c>
      <c r="E64" s="220"/>
      <c r="F64" s="221"/>
      <c r="G64" s="221"/>
      <c r="H64" s="65" t="s">
        <v>162</v>
      </c>
      <c r="I64" s="65" t="s">
        <v>163</v>
      </c>
      <c r="J64" s="152"/>
    </row>
    <row r="65" spans="1:12" s="64" customFormat="1" ht="102" customHeight="1">
      <c r="A65" s="289" t="s">
        <v>164</v>
      </c>
      <c r="B65" s="289"/>
      <c r="C65" s="66" t="s">
        <v>165</v>
      </c>
      <c r="D65" s="119" t="s">
        <v>166</v>
      </c>
      <c r="E65" s="224" t="s">
        <v>167</v>
      </c>
      <c r="F65" s="224" t="s">
        <v>168</v>
      </c>
      <c r="G65" s="224"/>
      <c r="H65" s="119" t="s">
        <v>169</v>
      </c>
      <c r="I65" s="119" t="s">
        <v>170</v>
      </c>
      <c r="J65" s="153"/>
    </row>
    <row r="66" spans="1:12" s="64" customFormat="1" ht="12.75" customHeight="1">
      <c r="A66" s="289"/>
      <c r="B66" s="289"/>
      <c r="C66" s="68" t="s">
        <v>171</v>
      </c>
      <c r="D66" s="119" t="s">
        <v>172</v>
      </c>
      <c r="E66" s="224"/>
      <c r="F66" s="224"/>
      <c r="G66" s="224"/>
      <c r="H66" s="119" t="s">
        <v>173</v>
      </c>
      <c r="I66" s="119" t="s">
        <v>174</v>
      </c>
      <c r="J66" s="153"/>
    </row>
    <row r="67" spans="1:12" s="64" customFormat="1" ht="12.75" customHeight="1">
      <c r="A67" s="289"/>
      <c r="B67" s="289"/>
      <c r="C67" s="68" t="s">
        <v>175</v>
      </c>
      <c r="D67" s="120" t="s">
        <v>176</v>
      </c>
      <c r="E67" s="224"/>
      <c r="F67" s="224"/>
      <c r="G67" s="224"/>
      <c r="H67" s="120" t="s">
        <v>169</v>
      </c>
      <c r="I67" s="120" t="s">
        <v>169</v>
      </c>
      <c r="J67" s="153"/>
    </row>
    <row r="68" spans="1:12" s="64" customFormat="1" ht="30" customHeight="1">
      <c r="A68" s="70">
        <v>0.1</v>
      </c>
      <c r="B68" s="71" t="s">
        <v>177</v>
      </c>
      <c r="C68" s="154"/>
      <c r="D68" s="155"/>
      <c r="E68" s="218"/>
      <c r="F68" s="286"/>
      <c r="G68" s="286"/>
      <c r="H68" s="156"/>
      <c r="I68" s="156"/>
      <c r="J68" s="213" t="s">
        <v>178</v>
      </c>
      <c r="K68" s="213"/>
      <c r="L68" s="213"/>
    </row>
    <row r="69" spans="1:12" s="64" customFormat="1" ht="30" customHeight="1">
      <c r="A69" s="74">
        <v>0.2</v>
      </c>
      <c r="B69" s="75" t="s">
        <v>179</v>
      </c>
      <c r="C69" s="157"/>
      <c r="D69" s="158"/>
      <c r="E69" s="218"/>
      <c r="F69" s="286"/>
      <c r="G69" s="286"/>
      <c r="H69" s="156"/>
      <c r="I69" s="156"/>
      <c r="J69" s="213"/>
      <c r="K69" s="213"/>
      <c r="L69" s="213"/>
    </row>
    <row r="70" spans="1:12" s="64" customFormat="1" ht="30" customHeight="1">
      <c r="A70" s="74">
        <v>0.3</v>
      </c>
      <c r="B70" s="75" t="s">
        <v>180</v>
      </c>
      <c r="C70" s="157"/>
      <c r="D70" s="158"/>
      <c r="E70" s="218"/>
      <c r="F70" s="286"/>
      <c r="G70" s="286"/>
      <c r="H70" s="156"/>
      <c r="I70" s="156"/>
      <c r="J70" s="213"/>
      <c r="K70" s="213"/>
      <c r="L70" s="213"/>
    </row>
    <row r="71" spans="1:12" s="64" customFormat="1" ht="30" customHeight="1">
      <c r="A71" s="74">
        <v>0.4</v>
      </c>
      <c r="B71" s="75" t="s">
        <v>181</v>
      </c>
      <c r="C71" s="157"/>
      <c r="D71" s="158"/>
      <c r="E71" s="218"/>
      <c r="F71" s="286"/>
      <c r="G71" s="286"/>
      <c r="H71" s="156"/>
      <c r="I71" s="156"/>
      <c r="J71" s="213"/>
      <c r="K71" s="213"/>
      <c r="L71" s="213"/>
    </row>
    <row r="72" spans="1:12" s="64" customFormat="1" ht="30" customHeight="1">
      <c r="A72" s="74">
        <v>1</v>
      </c>
      <c r="B72" s="75" t="s">
        <v>182</v>
      </c>
      <c r="C72" s="157"/>
      <c r="D72" s="158"/>
      <c r="E72" s="159"/>
      <c r="F72" s="286"/>
      <c r="G72" s="286"/>
      <c r="H72" s="156"/>
      <c r="I72" s="156"/>
      <c r="J72" s="213"/>
      <c r="K72" s="213"/>
      <c r="L72" s="213"/>
    </row>
    <row r="73" spans="1:12" s="64" customFormat="1" ht="30" customHeight="1">
      <c r="A73" s="78">
        <v>2.1</v>
      </c>
      <c r="B73" s="75" t="s">
        <v>183</v>
      </c>
      <c r="C73" s="157"/>
      <c r="D73" s="158"/>
      <c r="E73" s="159"/>
      <c r="F73" s="286"/>
      <c r="G73" s="286"/>
      <c r="H73" s="156"/>
      <c r="I73" s="156"/>
      <c r="J73" s="213"/>
      <c r="K73" s="213"/>
      <c r="L73" s="213"/>
    </row>
    <row r="74" spans="1:12" s="64" customFormat="1" ht="30" customHeight="1">
      <c r="A74" s="74">
        <v>2.2000000000000002</v>
      </c>
      <c r="B74" s="75" t="s">
        <v>184</v>
      </c>
      <c r="C74" s="157"/>
      <c r="D74" s="158"/>
      <c r="E74" s="159"/>
      <c r="F74" s="286"/>
      <c r="G74" s="286"/>
      <c r="H74" s="156"/>
      <c r="I74" s="156"/>
      <c r="J74" s="213"/>
      <c r="K74" s="213"/>
      <c r="L74" s="213"/>
    </row>
    <row r="75" spans="1:12" s="64" customFormat="1" ht="30" customHeight="1">
      <c r="A75" s="74">
        <v>2.2999999999999998</v>
      </c>
      <c r="B75" s="75" t="s">
        <v>185</v>
      </c>
      <c r="C75" s="157"/>
      <c r="D75" s="158"/>
      <c r="E75" s="159"/>
      <c r="F75" s="286"/>
      <c r="G75" s="286"/>
      <c r="H75" s="156"/>
      <c r="I75" s="156"/>
      <c r="J75" s="213"/>
      <c r="K75" s="213"/>
      <c r="L75" s="213"/>
    </row>
    <row r="76" spans="1:12" s="64" customFormat="1" ht="30" customHeight="1">
      <c r="A76" s="74">
        <v>2.4</v>
      </c>
      <c r="B76" s="75" t="s">
        <v>186</v>
      </c>
      <c r="C76" s="157"/>
      <c r="D76" s="158"/>
      <c r="E76" s="159"/>
      <c r="F76" s="286"/>
      <c r="G76" s="286"/>
      <c r="H76" s="156"/>
      <c r="I76" s="156"/>
      <c r="J76" s="213"/>
      <c r="K76" s="213"/>
      <c r="L76" s="213"/>
    </row>
    <row r="77" spans="1:12" s="64" customFormat="1" ht="30" customHeight="1">
      <c r="A77" s="74">
        <v>2.5</v>
      </c>
      <c r="B77" s="75" t="s">
        <v>187</v>
      </c>
      <c r="C77" s="157"/>
      <c r="D77" s="158"/>
      <c r="E77" s="159"/>
      <c r="F77" s="286"/>
      <c r="G77" s="286"/>
      <c r="H77" s="156"/>
      <c r="I77" s="156"/>
      <c r="J77" s="213"/>
      <c r="K77" s="213"/>
      <c r="L77" s="213"/>
    </row>
    <row r="78" spans="1:12" s="64" customFormat="1" ht="30" customHeight="1">
      <c r="A78" s="74">
        <v>2.6</v>
      </c>
      <c r="B78" s="75" t="s">
        <v>188</v>
      </c>
      <c r="C78" s="157"/>
      <c r="D78" s="158"/>
      <c r="E78" s="159"/>
      <c r="F78" s="286"/>
      <c r="G78" s="286"/>
      <c r="H78" s="156"/>
      <c r="I78" s="156"/>
      <c r="J78" s="213"/>
      <c r="K78" s="213"/>
      <c r="L78" s="213"/>
    </row>
    <row r="79" spans="1:12" s="64" customFormat="1" ht="30" customHeight="1">
      <c r="A79" s="74">
        <v>2.7</v>
      </c>
      <c r="B79" s="75" t="s">
        <v>189</v>
      </c>
      <c r="C79" s="157"/>
      <c r="D79" s="158"/>
      <c r="E79" s="159"/>
      <c r="F79" s="286"/>
      <c r="G79" s="286"/>
      <c r="H79" s="156"/>
      <c r="I79" s="156"/>
      <c r="J79" s="213"/>
      <c r="K79" s="213"/>
      <c r="L79" s="213"/>
    </row>
    <row r="80" spans="1:12" s="64" customFormat="1" ht="30" customHeight="1">
      <c r="A80" s="74">
        <v>2.8</v>
      </c>
      <c r="B80" s="75" t="s">
        <v>190</v>
      </c>
      <c r="C80" s="157"/>
      <c r="D80" s="158"/>
      <c r="E80" s="159"/>
      <c r="F80" s="286"/>
      <c r="G80" s="286"/>
      <c r="H80" s="156"/>
      <c r="I80" s="156"/>
      <c r="J80" s="213"/>
      <c r="K80" s="213"/>
      <c r="L80" s="213"/>
    </row>
    <row r="81" spans="1:20" s="64" customFormat="1" ht="30" customHeight="1">
      <c r="A81" s="74">
        <v>3</v>
      </c>
      <c r="B81" s="75" t="s">
        <v>191</v>
      </c>
      <c r="C81" s="157"/>
      <c r="D81" s="158"/>
      <c r="E81" s="159"/>
      <c r="F81" s="286"/>
      <c r="G81" s="286"/>
      <c r="H81" s="156"/>
      <c r="I81" s="156"/>
      <c r="J81" s="213"/>
      <c r="K81" s="213"/>
      <c r="L81" s="213"/>
    </row>
    <row r="82" spans="1:20" s="64" customFormat="1" ht="30" customHeight="1">
      <c r="A82" s="74">
        <v>4</v>
      </c>
      <c r="B82" s="75" t="s">
        <v>192</v>
      </c>
      <c r="C82" s="157"/>
      <c r="D82" s="158"/>
      <c r="E82" s="159"/>
      <c r="F82" s="286"/>
      <c r="G82" s="286"/>
      <c r="H82" s="156"/>
      <c r="I82" s="156"/>
      <c r="J82" s="213"/>
      <c r="K82" s="213"/>
      <c r="L82" s="213"/>
    </row>
    <row r="83" spans="1:20" s="64" customFormat="1" ht="30" customHeight="1">
      <c r="A83" s="74">
        <v>5</v>
      </c>
      <c r="B83" s="75" t="s">
        <v>193</v>
      </c>
      <c r="C83" s="157"/>
      <c r="D83" s="158"/>
      <c r="E83" s="159"/>
      <c r="F83" s="286"/>
      <c r="G83" s="286"/>
      <c r="H83" s="156"/>
      <c r="I83" s="156"/>
      <c r="J83" s="76"/>
      <c r="K83" s="122"/>
      <c r="L83" s="122"/>
    </row>
    <row r="84" spans="1:20" s="93" customFormat="1" ht="30" customHeight="1">
      <c r="A84" s="74">
        <v>6</v>
      </c>
      <c r="B84" s="75" t="s">
        <v>194</v>
      </c>
      <c r="C84" s="157"/>
      <c r="D84" s="158"/>
      <c r="E84" s="159"/>
      <c r="F84" s="286"/>
      <c r="G84" s="286"/>
      <c r="H84" s="156"/>
      <c r="I84" s="156"/>
      <c r="J84" s="213"/>
      <c r="K84" s="213"/>
      <c r="L84" s="213"/>
    </row>
    <row r="85" spans="1:20" s="93" customFormat="1" ht="30" customHeight="1">
      <c r="A85" s="74">
        <v>7</v>
      </c>
      <c r="B85" s="75" t="s">
        <v>195</v>
      </c>
      <c r="C85" s="157"/>
      <c r="D85" s="158"/>
      <c r="E85" s="159"/>
      <c r="F85" s="286"/>
      <c r="G85" s="286"/>
      <c r="H85" s="156"/>
      <c r="I85" s="156"/>
      <c r="J85" s="213"/>
      <c r="K85" s="213"/>
      <c r="L85" s="213"/>
    </row>
    <row r="86" spans="1:20" s="93" customFormat="1" ht="30" customHeight="1">
      <c r="A86" s="70">
        <v>8</v>
      </c>
      <c r="B86" s="71" t="s">
        <v>196</v>
      </c>
      <c r="C86" s="160"/>
      <c r="D86" s="155"/>
      <c r="E86" s="161"/>
      <c r="F86" s="286"/>
      <c r="G86" s="286"/>
      <c r="H86" s="162"/>
      <c r="I86" s="162"/>
      <c r="J86" s="76"/>
      <c r="K86" s="122"/>
      <c r="L86" s="122"/>
    </row>
    <row r="87" spans="1:20" s="93" customFormat="1" ht="30" customHeight="1">
      <c r="A87" s="70"/>
      <c r="B87" s="71"/>
      <c r="C87" s="160"/>
      <c r="D87" s="155"/>
      <c r="E87" s="163"/>
      <c r="F87" s="287"/>
      <c r="G87" s="287"/>
      <c r="H87" s="162"/>
      <c r="I87" s="162"/>
      <c r="J87" s="213"/>
      <c r="K87" s="213"/>
      <c r="L87" s="213"/>
    </row>
    <row r="88" spans="1:20" s="93" customFormat="1" ht="31.5" customHeight="1">
      <c r="A88" s="282" t="s">
        <v>197</v>
      </c>
      <c r="B88" s="282"/>
      <c r="C88" s="65" t="s">
        <v>198</v>
      </c>
      <c r="D88" s="65" t="s">
        <v>389</v>
      </c>
      <c r="E88" s="81" t="s">
        <v>390</v>
      </c>
      <c r="F88" s="164" t="s">
        <v>201</v>
      </c>
      <c r="G88" s="165" t="s">
        <v>202</v>
      </c>
      <c r="H88" s="215"/>
      <c r="I88" s="215"/>
      <c r="J88" s="122"/>
      <c r="K88" s="122"/>
      <c r="L88" s="122"/>
    </row>
    <row r="89" spans="1:20" s="93" customFormat="1" ht="19.5" customHeight="1">
      <c r="A89" s="74" t="s">
        <v>203</v>
      </c>
      <c r="B89" s="75" t="s">
        <v>204</v>
      </c>
      <c r="C89" s="157"/>
      <c r="D89" s="158"/>
      <c r="E89" s="159"/>
      <c r="F89" s="166"/>
      <c r="G89" s="167"/>
      <c r="H89" s="215"/>
      <c r="I89" s="215"/>
      <c r="J89" s="283" t="s">
        <v>205</v>
      </c>
      <c r="K89" s="283"/>
      <c r="L89" s="283"/>
    </row>
    <row r="90" spans="1:20" s="93" customFormat="1" ht="19.5" customHeight="1">
      <c r="A90" s="74" t="s">
        <v>206</v>
      </c>
      <c r="B90" s="75" t="s">
        <v>207</v>
      </c>
      <c r="C90" s="157"/>
      <c r="D90" s="158"/>
      <c r="E90" s="159"/>
      <c r="F90" s="168"/>
      <c r="G90" s="169"/>
      <c r="H90" s="215"/>
      <c r="I90" s="215"/>
      <c r="J90" s="284"/>
      <c r="K90" s="284"/>
      <c r="L90" s="284"/>
    </row>
    <row r="91" spans="1:20" s="93" customFormat="1" ht="19.5" customHeight="1">
      <c r="A91" s="74" t="s">
        <v>208</v>
      </c>
      <c r="B91" s="75" t="s">
        <v>209</v>
      </c>
      <c r="C91" s="157"/>
      <c r="D91" s="158"/>
      <c r="E91" s="159"/>
      <c r="F91" s="168"/>
      <c r="G91" s="169"/>
      <c r="H91" s="215"/>
      <c r="I91" s="215"/>
      <c r="J91" s="284"/>
      <c r="K91" s="284"/>
      <c r="L91" s="284"/>
    </row>
    <row r="92" spans="1:20" s="93" customFormat="1" ht="24.75" customHeight="1">
      <c r="A92" s="64"/>
      <c r="B92" s="64"/>
      <c r="C92" s="87" t="s">
        <v>210</v>
      </c>
      <c r="D92" s="170">
        <f>SUM(D68:D87)+SUM(D89:D91)</f>
        <v>0</v>
      </c>
      <c r="E92" s="285"/>
      <c r="F92" s="285"/>
      <c r="G92" s="285"/>
      <c r="H92" s="171">
        <f>SUM(H68:H87)</f>
        <v>0</v>
      </c>
      <c r="I92" s="171">
        <f>SUM(I68:I87)</f>
        <v>0</v>
      </c>
      <c r="J92" s="122"/>
    </row>
    <row r="93" spans="1:20" s="93" customFormat="1" ht="24" customHeight="1">
      <c r="A93" s="53"/>
      <c r="B93" s="53"/>
      <c r="C93" s="172" t="s">
        <v>211</v>
      </c>
      <c r="D93" s="173" t="e">
        <f>D92/$C$6</f>
        <v>#DIV/0!</v>
      </c>
      <c r="E93" s="205"/>
      <c r="F93" s="205"/>
      <c r="G93" s="205"/>
      <c r="H93" s="136" t="e">
        <f>H92/$C$6</f>
        <v>#DIV/0!</v>
      </c>
      <c r="I93" s="136" t="e">
        <f>I92/$C$6</f>
        <v>#DIV/0!</v>
      </c>
      <c r="J93" s="56"/>
      <c r="K93" s="174"/>
      <c r="L93" s="53"/>
      <c r="M93" s="53"/>
    </row>
    <row r="94" spans="1:20" ht="23.25" customHeight="1">
      <c r="A94" s="53"/>
      <c r="B94" s="53"/>
      <c r="C94" s="56"/>
      <c r="D94" s="56"/>
      <c r="E94" s="56"/>
      <c r="F94" s="56"/>
    </row>
    <row r="95" spans="1:20" ht="39" customHeight="1">
      <c r="A95" s="174"/>
      <c r="B95" s="174"/>
      <c r="C95" s="174"/>
      <c r="D95" s="174"/>
      <c r="E95" s="174"/>
      <c r="F95" s="174"/>
    </row>
    <row r="96" spans="1:20" ht="27" customHeight="1">
      <c r="A96" s="281" t="s">
        <v>424</v>
      </c>
      <c r="B96" s="281"/>
      <c r="C96" s="208" t="s">
        <v>213</v>
      </c>
      <c r="D96" s="208" t="s">
        <v>214</v>
      </c>
      <c r="E96" s="208" t="s">
        <v>215</v>
      </c>
      <c r="F96" s="208"/>
      <c r="G96" s="211" t="s">
        <v>216</v>
      </c>
      <c r="H96" s="211"/>
      <c r="I96" s="211"/>
      <c r="J96" s="211"/>
      <c r="K96" s="211"/>
      <c r="L96" s="211"/>
      <c r="M96" s="211"/>
      <c r="N96" s="211"/>
      <c r="O96" s="208" t="s">
        <v>217</v>
      </c>
      <c r="P96" s="208"/>
      <c r="Q96" s="208"/>
      <c r="R96" s="208"/>
      <c r="S96" s="210" t="s">
        <v>218</v>
      </c>
      <c r="T96" s="208" t="s">
        <v>219</v>
      </c>
    </row>
    <row r="97" spans="1:20" ht="27" customHeight="1">
      <c r="A97" s="281"/>
      <c r="B97" s="281"/>
      <c r="C97" s="208"/>
      <c r="D97" s="208"/>
      <c r="E97" s="208"/>
      <c r="F97" s="208"/>
      <c r="G97" s="211"/>
      <c r="H97" s="211"/>
      <c r="I97" s="211"/>
      <c r="J97" s="211"/>
      <c r="K97" s="211"/>
      <c r="L97" s="211"/>
      <c r="M97" s="211"/>
      <c r="N97" s="211"/>
      <c r="O97" s="208"/>
      <c r="P97" s="208"/>
      <c r="Q97" s="208"/>
      <c r="R97" s="208"/>
      <c r="S97" s="210"/>
      <c r="T97" s="208"/>
    </row>
    <row r="98" spans="1:20" ht="27" customHeight="1">
      <c r="A98" s="281"/>
      <c r="B98" s="281"/>
      <c r="C98" s="208"/>
      <c r="D98" s="208" t="s">
        <v>220</v>
      </c>
      <c r="E98" s="208"/>
      <c r="F98" s="208"/>
      <c r="G98" s="208" t="s">
        <v>221</v>
      </c>
      <c r="H98" s="208"/>
      <c r="I98" s="208"/>
      <c r="J98" s="208"/>
      <c r="K98" s="208"/>
      <c r="L98" s="208"/>
      <c r="M98" s="208"/>
      <c r="N98" s="208"/>
      <c r="O98" s="208" t="s">
        <v>222</v>
      </c>
      <c r="P98" s="208"/>
      <c r="Q98" s="208"/>
      <c r="R98" s="208"/>
      <c r="S98" s="210"/>
      <c r="T98" s="208" t="s">
        <v>133</v>
      </c>
    </row>
    <row r="99" spans="1:20" ht="27" customHeight="1">
      <c r="A99" s="96" t="s">
        <v>159</v>
      </c>
      <c r="B99" s="97"/>
      <c r="C99" s="208"/>
      <c r="D99" s="95" t="s">
        <v>223</v>
      </c>
      <c r="E99" s="95" t="s">
        <v>224</v>
      </c>
      <c r="F99" s="95" t="s">
        <v>225</v>
      </c>
      <c r="G99" s="95" t="s">
        <v>226</v>
      </c>
      <c r="H99" s="95" t="s">
        <v>227</v>
      </c>
      <c r="I99" s="95" t="s">
        <v>228</v>
      </c>
      <c r="J99" s="95" t="s">
        <v>229</v>
      </c>
      <c r="K99" s="95" t="s">
        <v>230</v>
      </c>
      <c r="L99" s="208" t="s">
        <v>231</v>
      </c>
      <c r="M99" s="208"/>
      <c r="N99" s="95" t="s">
        <v>232</v>
      </c>
      <c r="O99" s="95" t="s">
        <v>233</v>
      </c>
      <c r="P99" s="95" t="s">
        <v>234</v>
      </c>
      <c r="Q99" s="95" t="s">
        <v>235</v>
      </c>
      <c r="R99" s="95" t="s">
        <v>236</v>
      </c>
      <c r="S99" s="210"/>
      <c r="T99" s="210"/>
    </row>
    <row r="100" spans="1:20" ht="30" customHeight="1">
      <c r="A100" s="98">
        <v>0.1</v>
      </c>
      <c r="B100" s="75" t="s">
        <v>177</v>
      </c>
      <c r="C100" s="196"/>
      <c r="D100" s="196"/>
      <c r="E100" s="196"/>
      <c r="F100" s="196"/>
      <c r="G100" s="196"/>
      <c r="H100" s="196"/>
      <c r="I100" s="196"/>
      <c r="J100" s="196"/>
      <c r="K100" s="196"/>
      <c r="L100" s="196"/>
      <c r="M100" s="196"/>
      <c r="N100" s="196"/>
      <c r="O100" s="175" t="s">
        <v>237</v>
      </c>
      <c r="P100" s="175"/>
      <c r="Q100" s="175"/>
      <c r="R100" s="175"/>
      <c r="S100" s="104">
        <f t="shared" ref="S100:S119" si="1">SUM(C100:R100)</f>
        <v>0</v>
      </c>
      <c r="T100" s="176"/>
    </row>
    <row r="101" spans="1:20" ht="30" customHeight="1">
      <c r="A101" s="74">
        <v>0.2</v>
      </c>
      <c r="B101" s="75" t="s">
        <v>179</v>
      </c>
      <c r="C101" s="196"/>
      <c r="D101" s="196"/>
      <c r="E101" s="196"/>
      <c r="F101" s="196"/>
      <c r="G101" s="196"/>
      <c r="H101" s="196"/>
      <c r="I101" s="196"/>
      <c r="J101" s="196"/>
      <c r="K101" s="196"/>
      <c r="L101" s="196"/>
      <c r="M101" s="196"/>
      <c r="N101" s="196"/>
      <c r="O101" s="175" t="s">
        <v>237</v>
      </c>
      <c r="P101" s="175"/>
      <c r="Q101" s="175"/>
      <c r="R101" s="175"/>
      <c r="S101" s="104">
        <f t="shared" si="1"/>
        <v>0</v>
      </c>
      <c r="T101" s="177"/>
    </row>
    <row r="102" spans="1:20" ht="30" customHeight="1">
      <c r="A102" s="74">
        <v>0.3</v>
      </c>
      <c r="B102" s="75" t="s">
        <v>180</v>
      </c>
      <c r="C102" s="177"/>
      <c r="D102" s="177"/>
      <c r="E102" s="178"/>
      <c r="F102" s="179"/>
      <c r="G102" s="179"/>
      <c r="H102" s="175"/>
      <c r="I102" s="175"/>
      <c r="J102" s="175"/>
      <c r="K102" s="175"/>
      <c r="L102" s="196"/>
      <c r="M102" s="196"/>
      <c r="N102" s="196"/>
      <c r="O102" s="175" t="s">
        <v>237</v>
      </c>
      <c r="P102" s="175"/>
      <c r="Q102" s="175"/>
      <c r="R102" s="175"/>
      <c r="S102" s="104">
        <f t="shared" si="1"/>
        <v>0</v>
      </c>
      <c r="T102" s="177"/>
    </row>
    <row r="103" spans="1:20" ht="30" customHeight="1">
      <c r="A103" s="74">
        <v>0.4</v>
      </c>
      <c r="B103" s="75" t="s">
        <v>181</v>
      </c>
      <c r="C103" s="177"/>
      <c r="D103" s="177"/>
      <c r="E103" s="178"/>
      <c r="F103" s="179"/>
      <c r="G103" s="180"/>
      <c r="H103" s="175"/>
      <c r="I103" s="175"/>
      <c r="J103" s="175"/>
      <c r="K103" s="175"/>
      <c r="L103" s="196"/>
      <c r="M103" s="196"/>
      <c r="N103" s="196"/>
      <c r="O103" s="175" t="s">
        <v>237</v>
      </c>
      <c r="P103" s="175"/>
      <c r="Q103" s="175"/>
      <c r="R103" s="175"/>
      <c r="S103" s="104">
        <f t="shared" si="1"/>
        <v>0</v>
      </c>
      <c r="T103" s="175"/>
    </row>
    <row r="104" spans="1:20" ht="30" customHeight="1">
      <c r="A104" s="74">
        <v>0.5</v>
      </c>
      <c r="B104" s="75" t="s">
        <v>238</v>
      </c>
      <c r="C104" s="177"/>
      <c r="D104" s="177"/>
      <c r="E104" s="178"/>
      <c r="F104" s="179"/>
      <c r="G104" s="180"/>
      <c r="H104" s="175"/>
      <c r="I104" s="175"/>
      <c r="J104" s="175"/>
      <c r="K104" s="175"/>
      <c r="L104" s="196"/>
      <c r="M104" s="196"/>
      <c r="N104" s="196"/>
      <c r="O104" s="175" t="s">
        <v>237</v>
      </c>
      <c r="P104" s="175"/>
      <c r="Q104" s="175"/>
      <c r="R104" s="175"/>
      <c r="S104" s="104">
        <f t="shared" si="1"/>
        <v>0</v>
      </c>
      <c r="T104" s="175"/>
    </row>
    <row r="105" spans="1:20" ht="30" customHeight="1">
      <c r="A105" s="74">
        <v>1</v>
      </c>
      <c r="B105" s="75" t="s">
        <v>182</v>
      </c>
      <c r="C105" s="177"/>
      <c r="D105" s="177"/>
      <c r="E105" s="181"/>
      <c r="F105" s="177"/>
      <c r="G105" s="175"/>
      <c r="H105" s="175"/>
      <c r="I105" s="175"/>
      <c r="J105" s="175"/>
      <c r="K105" s="175"/>
      <c r="L105" s="196"/>
      <c r="M105" s="196"/>
      <c r="N105" s="196"/>
      <c r="O105" s="175" t="s">
        <v>237</v>
      </c>
      <c r="P105" s="175"/>
      <c r="Q105" s="175"/>
      <c r="R105" s="175"/>
      <c r="S105" s="104">
        <f t="shared" si="1"/>
        <v>0</v>
      </c>
      <c r="T105" s="175"/>
    </row>
    <row r="106" spans="1:20" ht="30" customHeight="1">
      <c r="A106" s="74">
        <v>2.1</v>
      </c>
      <c r="B106" s="75" t="s">
        <v>183</v>
      </c>
      <c r="C106" s="177"/>
      <c r="D106" s="177"/>
      <c r="E106" s="177"/>
      <c r="F106" s="177"/>
      <c r="G106" s="177"/>
      <c r="H106" s="175"/>
      <c r="I106" s="175"/>
      <c r="J106" s="175"/>
      <c r="K106" s="175"/>
      <c r="L106" s="196"/>
      <c r="M106" s="196"/>
      <c r="N106" s="196"/>
      <c r="O106" s="175" t="s">
        <v>237</v>
      </c>
      <c r="P106" s="175"/>
      <c r="Q106" s="175"/>
      <c r="R106" s="175"/>
      <c r="S106" s="104">
        <f t="shared" si="1"/>
        <v>0</v>
      </c>
      <c r="T106" s="177"/>
    </row>
    <row r="107" spans="1:20" ht="30" customHeight="1">
      <c r="A107" s="74">
        <v>2.2000000000000002</v>
      </c>
      <c r="B107" s="75" t="s">
        <v>184</v>
      </c>
      <c r="C107" s="177"/>
      <c r="D107" s="177"/>
      <c r="E107" s="181"/>
      <c r="F107" s="177"/>
      <c r="G107" s="177"/>
      <c r="H107" s="175"/>
      <c r="I107" s="175"/>
      <c r="J107" s="175"/>
      <c r="K107" s="175"/>
      <c r="L107" s="196"/>
      <c r="M107" s="196"/>
      <c r="N107" s="196"/>
      <c r="O107" s="175" t="s">
        <v>237</v>
      </c>
      <c r="P107" s="175"/>
      <c r="Q107" s="175"/>
      <c r="R107" s="175"/>
      <c r="S107" s="104">
        <f t="shared" si="1"/>
        <v>0</v>
      </c>
      <c r="T107" s="177"/>
    </row>
    <row r="108" spans="1:20" ht="30" customHeight="1">
      <c r="A108" s="74">
        <v>2.2999999999999998</v>
      </c>
      <c r="B108" s="75" t="s">
        <v>185</v>
      </c>
      <c r="C108" s="177"/>
      <c r="D108" s="177"/>
      <c r="E108" s="181"/>
      <c r="F108" s="177"/>
      <c r="G108" s="177"/>
      <c r="H108" s="175"/>
      <c r="I108" s="175"/>
      <c r="J108" s="175"/>
      <c r="K108" s="175"/>
      <c r="L108" s="196"/>
      <c r="M108" s="196"/>
      <c r="N108" s="196"/>
      <c r="O108" s="175" t="s">
        <v>237</v>
      </c>
      <c r="P108" s="175"/>
      <c r="Q108" s="175"/>
      <c r="R108" s="175"/>
      <c r="S108" s="104">
        <f t="shared" si="1"/>
        <v>0</v>
      </c>
      <c r="T108" s="177"/>
    </row>
    <row r="109" spans="1:20" ht="30" customHeight="1">
      <c r="A109" s="74">
        <v>2.4</v>
      </c>
      <c r="B109" s="75" t="s">
        <v>186</v>
      </c>
      <c r="C109" s="177"/>
      <c r="D109" s="177"/>
      <c r="E109" s="181"/>
      <c r="F109" s="177"/>
      <c r="G109" s="177"/>
      <c r="H109" s="175"/>
      <c r="I109" s="175"/>
      <c r="J109" s="175"/>
      <c r="K109" s="175"/>
      <c r="L109" s="196"/>
      <c r="M109" s="196"/>
      <c r="N109" s="196"/>
      <c r="O109" s="175" t="s">
        <v>237</v>
      </c>
      <c r="P109" s="175"/>
      <c r="Q109" s="175"/>
      <c r="R109" s="175"/>
      <c r="S109" s="104">
        <f t="shared" si="1"/>
        <v>0</v>
      </c>
      <c r="T109" s="177"/>
    </row>
    <row r="110" spans="1:20" ht="30" customHeight="1">
      <c r="A110" s="74">
        <v>2.5</v>
      </c>
      <c r="B110" s="75" t="s">
        <v>187</v>
      </c>
      <c r="C110" s="177"/>
      <c r="D110" s="177"/>
      <c r="E110" s="181"/>
      <c r="F110" s="177"/>
      <c r="G110" s="177"/>
      <c r="H110" s="175"/>
      <c r="I110" s="175"/>
      <c r="J110" s="175"/>
      <c r="K110" s="175"/>
      <c r="L110" s="196"/>
      <c r="M110" s="196"/>
      <c r="N110" s="196"/>
      <c r="O110" s="175" t="s">
        <v>237</v>
      </c>
      <c r="P110" s="175"/>
      <c r="Q110" s="175"/>
      <c r="R110" s="175"/>
      <c r="S110" s="104">
        <f t="shared" si="1"/>
        <v>0</v>
      </c>
      <c r="T110" s="177"/>
    </row>
    <row r="111" spans="1:20" ht="30" customHeight="1">
      <c r="A111" s="74">
        <v>2.6</v>
      </c>
      <c r="B111" s="75" t="s">
        <v>188</v>
      </c>
      <c r="C111" s="177"/>
      <c r="D111" s="177"/>
      <c r="E111" s="181"/>
      <c r="F111" s="177"/>
      <c r="G111" s="177"/>
      <c r="H111" s="175"/>
      <c r="I111" s="175"/>
      <c r="J111" s="175"/>
      <c r="K111" s="175"/>
      <c r="L111" s="196"/>
      <c r="M111" s="196"/>
      <c r="N111" s="196"/>
      <c r="O111" s="175" t="s">
        <v>237</v>
      </c>
      <c r="P111" s="175"/>
      <c r="Q111" s="175"/>
      <c r="R111" s="175"/>
      <c r="S111" s="104">
        <f t="shared" si="1"/>
        <v>0</v>
      </c>
      <c r="T111" s="177"/>
    </row>
    <row r="112" spans="1:20" ht="30" customHeight="1">
      <c r="A112" s="74">
        <v>2.7</v>
      </c>
      <c r="B112" s="75" t="s">
        <v>189</v>
      </c>
      <c r="C112" s="177"/>
      <c r="D112" s="177"/>
      <c r="E112" s="181"/>
      <c r="F112" s="177"/>
      <c r="G112" s="177"/>
      <c r="H112" s="175"/>
      <c r="I112" s="175"/>
      <c r="J112" s="175"/>
      <c r="K112" s="175"/>
      <c r="L112" s="196"/>
      <c r="M112" s="196"/>
      <c r="N112" s="196"/>
      <c r="O112" s="175" t="s">
        <v>237</v>
      </c>
      <c r="P112" s="175"/>
      <c r="Q112" s="175"/>
      <c r="R112" s="175"/>
      <c r="S112" s="104">
        <f t="shared" si="1"/>
        <v>0</v>
      </c>
      <c r="T112" s="177"/>
    </row>
    <row r="113" spans="1:20" ht="30" customHeight="1">
      <c r="A113" s="74">
        <v>2.8</v>
      </c>
      <c r="B113" s="75" t="s">
        <v>190</v>
      </c>
      <c r="C113" s="177"/>
      <c r="D113" s="177"/>
      <c r="E113" s="181"/>
      <c r="F113" s="177"/>
      <c r="G113" s="177"/>
      <c r="H113" s="175"/>
      <c r="I113" s="175"/>
      <c r="J113" s="175"/>
      <c r="K113" s="175"/>
      <c r="L113" s="196"/>
      <c r="M113" s="196"/>
      <c r="N113" s="196"/>
      <c r="O113" s="175" t="s">
        <v>237</v>
      </c>
      <c r="P113" s="175"/>
      <c r="Q113" s="175"/>
      <c r="R113" s="175"/>
      <c r="S113" s="104">
        <f t="shared" si="1"/>
        <v>0</v>
      </c>
      <c r="T113" s="177"/>
    </row>
    <row r="114" spans="1:20" ht="30" customHeight="1">
      <c r="A114" s="74">
        <v>3</v>
      </c>
      <c r="B114" s="75" t="s">
        <v>191</v>
      </c>
      <c r="C114" s="177"/>
      <c r="D114" s="177"/>
      <c r="E114" s="181"/>
      <c r="F114" s="177"/>
      <c r="G114" s="177"/>
      <c r="H114" s="175"/>
      <c r="I114" s="175"/>
      <c r="J114" s="175"/>
      <c r="K114" s="175"/>
      <c r="L114" s="196"/>
      <c r="M114" s="196"/>
      <c r="N114" s="196"/>
      <c r="O114" s="175" t="s">
        <v>237</v>
      </c>
      <c r="P114" s="175"/>
      <c r="Q114" s="175"/>
      <c r="R114" s="175"/>
      <c r="S114" s="104">
        <f t="shared" si="1"/>
        <v>0</v>
      </c>
      <c r="T114" s="177"/>
    </row>
    <row r="115" spans="1:20" ht="30" customHeight="1">
      <c r="A115" s="74">
        <v>4</v>
      </c>
      <c r="B115" s="75" t="s">
        <v>239</v>
      </c>
      <c r="C115" s="179"/>
      <c r="D115" s="179"/>
      <c r="E115" s="178"/>
      <c r="F115" s="179"/>
      <c r="G115" s="179"/>
      <c r="H115" s="175"/>
      <c r="I115" s="175"/>
      <c r="J115" s="175"/>
      <c r="K115" s="175"/>
      <c r="L115" s="196"/>
      <c r="M115" s="196"/>
      <c r="N115" s="196"/>
      <c r="O115" s="175" t="s">
        <v>237</v>
      </c>
      <c r="P115" s="180"/>
      <c r="Q115" s="180"/>
      <c r="R115" s="180"/>
      <c r="S115" s="104">
        <f t="shared" si="1"/>
        <v>0</v>
      </c>
      <c r="T115" s="179"/>
    </row>
    <row r="116" spans="1:20" ht="30" customHeight="1">
      <c r="A116" s="74">
        <v>5</v>
      </c>
      <c r="B116" s="75" t="s">
        <v>193</v>
      </c>
      <c r="C116" s="179"/>
      <c r="D116" s="179"/>
      <c r="E116" s="178"/>
      <c r="F116" s="179"/>
      <c r="G116" s="179"/>
      <c r="H116" s="175"/>
      <c r="I116" s="175"/>
      <c r="J116" s="175"/>
      <c r="K116" s="175"/>
      <c r="L116" s="177" t="s">
        <v>240</v>
      </c>
      <c r="M116" s="177" t="s">
        <v>241</v>
      </c>
      <c r="N116" s="177" t="s">
        <v>242</v>
      </c>
      <c r="O116" s="175" t="s">
        <v>237</v>
      </c>
      <c r="P116" s="180"/>
      <c r="Q116" s="180"/>
      <c r="R116" s="180"/>
      <c r="S116" s="104">
        <f t="shared" si="1"/>
        <v>0</v>
      </c>
      <c r="T116" s="179"/>
    </row>
    <row r="117" spans="1:20" ht="30" customHeight="1">
      <c r="A117" s="74">
        <v>6</v>
      </c>
      <c r="B117" s="75" t="s">
        <v>194</v>
      </c>
      <c r="C117" s="179"/>
      <c r="D117" s="179"/>
      <c r="E117" s="178"/>
      <c r="F117" s="179"/>
      <c r="G117" s="177"/>
      <c r="H117" s="175"/>
      <c r="I117" s="175"/>
      <c r="J117" s="175"/>
      <c r="K117" s="175"/>
      <c r="L117" s="196"/>
      <c r="M117" s="196"/>
      <c r="N117" s="196"/>
      <c r="O117" s="175" t="s">
        <v>237</v>
      </c>
      <c r="P117" s="175"/>
      <c r="Q117" s="175"/>
      <c r="R117" s="175"/>
      <c r="S117" s="104">
        <f t="shared" si="1"/>
        <v>0</v>
      </c>
      <c r="T117" s="177"/>
    </row>
    <row r="118" spans="1:20" ht="30" customHeight="1">
      <c r="A118" s="74">
        <v>7</v>
      </c>
      <c r="B118" s="75" t="s">
        <v>195</v>
      </c>
      <c r="C118" s="179"/>
      <c r="D118" s="179"/>
      <c r="E118" s="178"/>
      <c r="F118" s="179"/>
      <c r="G118" s="177"/>
      <c r="H118" s="175"/>
      <c r="I118" s="175"/>
      <c r="J118" s="175"/>
      <c r="K118" s="175"/>
      <c r="L118" s="196"/>
      <c r="M118" s="196"/>
      <c r="N118" s="196"/>
      <c r="O118" s="175" t="s">
        <v>237</v>
      </c>
      <c r="P118" s="175"/>
      <c r="Q118" s="175"/>
      <c r="R118" s="175"/>
      <c r="S118" s="104">
        <f t="shared" si="1"/>
        <v>0</v>
      </c>
      <c r="T118" s="177"/>
    </row>
    <row r="119" spans="1:20" ht="30" customHeight="1">
      <c r="A119" s="74">
        <v>8</v>
      </c>
      <c r="B119" s="75" t="s">
        <v>196</v>
      </c>
      <c r="C119" s="179"/>
      <c r="D119" s="179"/>
      <c r="E119" s="178"/>
      <c r="F119" s="179"/>
      <c r="G119" s="177"/>
      <c r="H119" s="175"/>
      <c r="I119" s="175"/>
      <c r="J119" s="175"/>
      <c r="K119" s="175"/>
      <c r="L119" s="196"/>
      <c r="M119" s="196"/>
      <c r="N119" s="196"/>
      <c r="O119" s="175" t="s">
        <v>237</v>
      </c>
      <c r="P119" s="175"/>
      <c r="Q119" s="175"/>
      <c r="R119" s="175"/>
      <c r="S119" s="104">
        <f t="shared" si="1"/>
        <v>0</v>
      </c>
      <c r="T119" s="177"/>
    </row>
    <row r="120" spans="1:20" ht="30" customHeight="1">
      <c r="A120" s="198" t="s">
        <v>243</v>
      </c>
      <c r="B120" s="198"/>
      <c r="C120" s="199"/>
      <c r="D120" s="199"/>
      <c r="E120" s="199"/>
      <c r="F120" s="179"/>
      <c r="G120" s="200"/>
      <c r="H120" s="200"/>
      <c r="I120" s="200"/>
      <c r="J120" s="200"/>
      <c r="K120" s="200"/>
      <c r="L120" s="200"/>
      <c r="M120" s="200"/>
      <c r="N120" s="200"/>
      <c r="O120" s="200"/>
      <c r="P120" s="200"/>
      <c r="Q120" s="200"/>
      <c r="R120" s="200"/>
      <c r="S120" s="104">
        <f>F120</f>
        <v>0</v>
      </c>
      <c r="T120" s="105"/>
    </row>
    <row r="121" spans="1:20" ht="18" customHeight="1">
      <c r="A121" s="201" t="s">
        <v>134</v>
      </c>
      <c r="B121" s="201"/>
      <c r="C121" s="140">
        <f>SUM(C102:C119)</f>
        <v>0</v>
      </c>
      <c r="D121" s="140">
        <f>SUM(D102:D119)</f>
        <v>0</v>
      </c>
      <c r="E121" s="141">
        <f>SUM(E102:E119)</f>
        <v>0</v>
      </c>
      <c r="F121" s="140">
        <f>SUM(F102:F120)</f>
        <v>0</v>
      </c>
      <c r="G121" s="140">
        <f>SUM(G102:G119)</f>
        <v>0</v>
      </c>
      <c r="H121" s="140">
        <f>SUM(H102:H119)</f>
        <v>0</v>
      </c>
      <c r="I121" s="140">
        <f>SUM(I102:I119)</f>
        <v>0</v>
      </c>
      <c r="J121" s="140">
        <f>SUM(J102:J119)</f>
        <v>0</v>
      </c>
      <c r="K121" s="140">
        <f>SUM(K102:K119)</f>
        <v>0</v>
      </c>
      <c r="L121" s="202" t="e">
        <f>L116+M116</f>
        <v>#VALUE!</v>
      </c>
      <c r="M121" s="202"/>
      <c r="N121" s="140" t="str">
        <f>N116</f>
        <v>Operational Water</v>
      </c>
      <c r="O121" s="140">
        <f>SUM(O100:O119)</f>
        <v>0</v>
      </c>
      <c r="P121" s="140">
        <f>SUM(P100:P119)</f>
        <v>0</v>
      </c>
      <c r="Q121" s="140">
        <f>SUM(Q100:Q119)</f>
        <v>0</v>
      </c>
      <c r="R121" s="140">
        <f>SUM(R100:R119)</f>
        <v>0</v>
      </c>
      <c r="S121" s="140">
        <f>SUM(S100:S120)</f>
        <v>0</v>
      </c>
      <c r="T121" s="140">
        <f>SUM(T100:T119)</f>
        <v>0</v>
      </c>
    </row>
    <row r="122" spans="1:20" ht="18" customHeight="1">
      <c r="A122" s="201" t="s">
        <v>395</v>
      </c>
      <c r="B122" s="201"/>
      <c r="C122" s="108" t="e">
        <f t="shared" ref="C122:L122" si="2">C121/$C$6</f>
        <v>#DIV/0!</v>
      </c>
      <c r="D122" s="108" t="e">
        <f t="shared" si="2"/>
        <v>#DIV/0!</v>
      </c>
      <c r="E122" s="108" t="e">
        <f t="shared" si="2"/>
        <v>#DIV/0!</v>
      </c>
      <c r="F122" s="108" t="e">
        <f t="shared" si="2"/>
        <v>#DIV/0!</v>
      </c>
      <c r="G122" s="108" t="e">
        <f t="shared" si="2"/>
        <v>#DIV/0!</v>
      </c>
      <c r="H122" s="108" t="e">
        <f t="shared" si="2"/>
        <v>#DIV/0!</v>
      </c>
      <c r="I122" s="108" t="e">
        <f t="shared" si="2"/>
        <v>#DIV/0!</v>
      </c>
      <c r="J122" s="108" t="e">
        <f t="shared" si="2"/>
        <v>#DIV/0!</v>
      </c>
      <c r="K122" s="108" t="e">
        <f t="shared" si="2"/>
        <v>#DIV/0!</v>
      </c>
      <c r="L122" s="203" t="e">
        <f t="shared" si="2"/>
        <v>#VALUE!</v>
      </c>
      <c r="M122" s="203"/>
      <c r="N122" s="108" t="e">
        <f t="shared" ref="N122:T122" si="3">N121/$C$6</f>
        <v>#VALUE!</v>
      </c>
      <c r="O122" s="182" t="e">
        <f t="shared" si="3"/>
        <v>#DIV/0!</v>
      </c>
      <c r="P122" s="182" t="e">
        <f t="shared" si="3"/>
        <v>#DIV/0!</v>
      </c>
      <c r="Q122" s="182" t="e">
        <f t="shared" si="3"/>
        <v>#DIV/0!</v>
      </c>
      <c r="R122" s="182" t="e">
        <f t="shared" si="3"/>
        <v>#DIV/0!</v>
      </c>
      <c r="S122" s="182" t="e">
        <f t="shared" si="3"/>
        <v>#DIV/0!</v>
      </c>
      <c r="T122" s="108" t="e">
        <f t="shared" si="3"/>
        <v>#DIV/0!</v>
      </c>
    </row>
    <row r="123" spans="1:20" ht="13.5" customHeight="1">
      <c r="A123" s="142" t="s">
        <v>244</v>
      </c>
      <c r="B123" s="183"/>
      <c r="C123" s="183"/>
      <c r="D123" s="183"/>
      <c r="E123" s="183"/>
      <c r="F123" s="183"/>
      <c r="G123" s="183"/>
      <c r="H123" s="183"/>
      <c r="I123" s="183"/>
      <c r="J123" s="183"/>
      <c r="K123" s="183"/>
      <c r="L123" s="183"/>
      <c r="M123" s="183"/>
      <c r="N123" s="183"/>
      <c r="O123" s="183"/>
      <c r="P123" s="183"/>
      <c r="Q123" s="183"/>
      <c r="R123" s="183"/>
      <c r="S123" s="183"/>
      <c r="T123" s="183"/>
    </row>
    <row r="124" spans="1:20" ht="15" customHeight="1">
      <c r="A124" s="109" t="s">
        <v>245</v>
      </c>
      <c r="B124" s="109"/>
      <c r="C124" s="109"/>
      <c r="D124" s="109"/>
      <c r="E124" s="109"/>
      <c r="F124" s="109"/>
      <c r="G124" s="109"/>
      <c r="H124" s="109"/>
      <c r="I124" s="109"/>
      <c r="J124" s="109"/>
      <c r="K124" s="109"/>
      <c r="L124" s="109"/>
      <c r="M124" s="109"/>
      <c r="N124" s="109"/>
      <c r="O124" s="109"/>
      <c r="P124" s="109"/>
      <c r="Q124" s="280"/>
      <c r="R124" s="280"/>
      <c r="S124" s="280"/>
    </row>
    <row r="125" spans="1:20" ht="23.25" customHeight="1">
      <c r="A125" s="109"/>
      <c r="B125" s="109"/>
      <c r="C125" s="109"/>
      <c r="D125" s="109"/>
      <c r="E125" s="109"/>
      <c r="F125" s="109"/>
      <c r="G125" s="109"/>
      <c r="H125" s="109"/>
      <c r="I125" s="109"/>
      <c r="J125" s="109"/>
      <c r="K125" s="109"/>
      <c r="L125" s="109"/>
      <c r="M125" s="109"/>
      <c r="N125" s="109"/>
      <c r="O125" s="109"/>
      <c r="P125" s="109"/>
    </row>
    <row r="126" spans="1:20" ht="22.5" customHeight="1">
      <c r="A126" s="174"/>
      <c r="B126" s="174"/>
      <c r="C126" s="174"/>
      <c r="D126" s="174"/>
      <c r="E126" s="174"/>
      <c r="F126" s="174"/>
    </row>
    <row r="127" spans="1:20" ht="13.5" customHeight="1">
      <c r="A127" s="174"/>
      <c r="B127" s="174"/>
      <c r="C127" s="174"/>
      <c r="D127" s="174"/>
      <c r="E127" s="174"/>
      <c r="F127" s="174"/>
    </row>
    <row r="128" spans="1:20" ht="25.5" customHeight="1">
      <c r="A128" s="174"/>
      <c r="B128" s="174"/>
      <c r="C128" s="174"/>
      <c r="D128" s="174"/>
      <c r="E128" s="174"/>
      <c r="F128" s="174"/>
    </row>
    <row r="129" spans="1:6" ht="29.25" customHeight="1">
      <c r="A129" s="174"/>
      <c r="B129" s="174"/>
      <c r="C129" s="174"/>
      <c r="D129" s="174"/>
      <c r="E129" s="174"/>
      <c r="F129" s="174"/>
    </row>
    <row r="130" spans="1:6" ht="29.25" customHeight="1">
      <c r="A130" s="174"/>
      <c r="B130" s="174"/>
      <c r="C130" s="174"/>
      <c r="D130" s="174"/>
      <c r="E130" s="174"/>
      <c r="F130" s="174"/>
    </row>
    <row r="131" spans="1:6" ht="33" customHeight="1">
      <c r="A131" s="174"/>
      <c r="B131" s="174"/>
      <c r="C131" s="174"/>
      <c r="D131" s="174"/>
      <c r="E131" s="174"/>
      <c r="F131" s="174"/>
    </row>
    <row r="132" spans="1:6" ht="33" customHeight="1">
      <c r="A132" s="174"/>
      <c r="B132" s="174"/>
      <c r="C132" s="174"/>
      <c r="D132" s="174"/>
      <c r="E132" s="174"/>
      <c r="F132" s="174"/>
    </row>
    <row r="133" spans="1:6" ht="33" customHeight="1">
      <c r="A133" s="174"/>
      <c r="B133" s="174"/>
      <c r="C133" s="174"/>
      <c r="D133" s="174"/>
      <c r="E133" s="174"/>
      <c r="F133" s="174"/>
    </row>
    <row r="134" spans="1:6" ht="29.25" customHeight="1">
      <c r="A134" s="174"/>
      <c r="B134" s="174"/>
      <c r="C134" s="174"/>
      <c r="D134" s="174"/>
      <c r="E134" s="174"/>
      <c r="F134" s="174"/>
    </row>
    <row r="135" spans="1:6" ht="34.5" customHeight="1">
      <c r="A135" s="174"/>
      <c r="B135" s="174"/>
      <c r="C135" s="174"/>
      <c r="D135" s="174"/>
      <c r="E135" s="174"/>
      <c r="F135" s="174"/>
    </row>
    <row r="136" spans="1:6" ht="28.5" customHeight="1">
      <c r="A136" s="174"/>
      <c r="B136" s="174"/>
      <c r="C136" s="174"/>
      <c r="D136" s="174"/>
      <c r="E136" s="174"/>
      <c r="F136" s="174"/>
    </row>
    <row r="137" spans="1:6" ht="31.5" customHeight="1">
      <c r="A137" s="174"/>
      <c r="B137" s="174"/>
      <c r="C137" s="174"/>
      <c r="D137" s="174"/>
      <c r="E137" s="174"/>
      <c r="F137" s="174"/>
    </row>
    <row r="138" spans="1:6" ht="33" customHeight="1">
      <c r="A138" s="174"/>
      <c r="B138" s="174"/>
      <c r="C138" s="174"/>
      <c r="D138" s="174"/>
      <c r="E138" s="174"/>
      <c r="F138" s="174"/>
    </row>
    <row r="139" spans="1:6" ht="33.75" customHeight="1">
      <c r="A139" s="174"/>
      <c r="B139" s="174"/>
      <c r="C139" s="174"/>
      <c r="D139" s="174"/>
      <c r="E139" s="174"/>
      <c r="F139" s="174"/>
    </row>
    <row r="140" spans="1:6" ht="30" customHeight="1">
      <c r="A140" s="174"/>
      <c r="B140" s="174"/>
      <c r="C140" s="174"/>
      <c r="D140" s="174"/>
      <c r="E140" s="174"/>
      <c r="F140" s="174"/>
    </row>
    <row r="141" spans="1:6" ht="32.25" customHeight="1">
      <c r="A141" s="174"/>
      <c r="B141" s="174"/>
      <c r="C141" s="174"/>
      <c r="D141" s="174"/>
      <c r="E141" s="174"/>
      <c r="F141" s="174"/>
    </row>
    <row r="142" spans="1:6" ht="31.5" customHeight="1">
      <c r="A142" s="174"/>
      <c r="B142" s="174"/>
      <c r="C142" s="174"/>
      <c r="D142" s="174"/>
      <c r="E142" s="174"/>
      <c r="F142" s="174"/>
    </row>
    <row r="143" spans="1:6" ht="38.25" customHeight="1">
      <c r="A143" s="174"/>
      <c r="B143" s="174"/>
      <c r="C143" s="174"/>
      <c r="D143" s="174"/>
      <c r="E143" s="174"/>
      <c r="F143" s="174"/>
    </row>
    <row r="144" spans="1:6" ht="24.75" customHeight="1">
      <c r="A144" s="174"/>
      <c r="B144" s="174"/>
      <c r="C144" s="174"/>
      <c r="D144" s="174"/>
      <c r="E144" s="174"/>
      <c r="F144" s="174"/>
    </row>
    <row r="145" spans="1:6" ht="35.25" customHeight="1">
      <c r="A145" s="174"/>
      <c r="B145" s="174"/>
      <c r="C145" s="174"/>
      <c r="D145" s="174"/>
      <c r="E145" s="174"/>
      <c r="F145" s="174"/>
    </row>
    <row r="146" spans="1:6" ht="31.5" customHeight="1">
      <c r="A146" s="174"/>
      <c r="B146" s="174"/>
      <c r="C146" s="174"/>
      <c r="D146" s="174"/>
      <c r="E146" s="174"/>
      <c r="F146" s="174"/>
    </row>
    <row r="147" spans="1:6" ht="25.5" customHeight="1">
      <c r="A147" s="174"/>
      <c r="B147" s="174"/>
      <c r="C147" s="174"/>
      <c r="D147" s="174"/>
      <c r="E147" s="174"/>
      <c r="F147" s="174"/>
    </row>
    <row r="148" spans="1:6" ht="33" customHeight="1">
      <c r="A148" s="174"/>
      <c r="B148" s="174"/>
      <c r="C148" s="174"/>
      <c r="D148" s="174"/>
      <c r="E148" s="174"/>
      <c r="F148" s="174"/>
    </row>
    <row r="149" spans="1:6" ht="37.5" customHeight="1">
      <c r="A149" s="174"/>
      <c r="B149" s="174"/>
      <c r="C149" s="174"/>
      <c r="D149" s="174"/>
      <c r="E149" s="174"/>
      <c r="F149" s="174"/>
    </row>
    <row r="150" spans="1:6" ht="37.5" customHeight="1">
      <c r="A150" s="174"/>
      <c r="B150" s="174"/>
      <c r="C150" s="174"/>
      <c r="D150" s="174"/>
      <c r="E150" s="174"/>
      <c r="F150" s="174"/>
    </row>
    <row r="151" spans="1:6" ht="24.75" customHeight="1">
      <c r="A151" s="174"/>
      <c r="B151" s="174"/>
      <c r="C151" s="174"/>
      <c r="D151" s="174"/>
      <c r="E151" s="174"/>
      <c r="F151" s="174"/>
    </row>
    <row r="152" spans="1:6" ht="12.75" customHeight="1">
      <c r="A152" s="174"/>
      <c r="B152" s="174"/>
      <c r="C152" s="174"/>
      <c r="D152" s="174"/>
      <c r="E152" s="174"/>
      <c r="F152" s="174"/>
    </row>
    <row r="153" spans="1:6" ht="12.75" customHeight="1">
      <c r="A153" s="174"/>
      <c r="B153" s="174"/>
      <c r="C153" s="174"/>
      <c r="D153" s="174"/>
      <c r="E153" s="174"/>
      <c r="F153" s="174"/>
    </row>
    <row r="154" spans="1:6" ht="22.5" customHeight="1">
      <c r="A154" s="174"/>
      <c r="B154" s="174"/>
      <c r="C154" s="174"/>
      <c r="D154" s="174"/>
      <c r="E154" s="174"/>
      <c r="F154" s="174"/>
    </row>
    <row r="155" spans="1:6" ht="12.75" customHeight="1">
      <c r="A155" s="174"/>
      <c r="B155" s="174"/>
      <c r="C155" s="174"/>
      <c r="D155" s="174"/>
      <c r="E155" s="174"/>
      <c r="F155" s="174"/>
    </row>
    <row r="156" spans="1:6" ht="22.5" customHeight="1">
      <c r="A156" s="174"/>
      <c r="B156" s="174"/>
      <c r="C156" s="174"/>
      <c r="D156" s="174"/>
      <c r="E156" s="174"/>
      <c r="F156" s="174"/>
    </row>
    <row r="157" spans="1:6" ht="22.5" customHeight="1">
      <c r="A157" s="174"/>
      <c r="B157" s="174"/>
      <c r="C157" s="174"/>
      <c r="D157" s="174"/>
      <c r="E157" s="174"/>
      <c r="F157" s="174"/>
    </row>
    <row r="158" spans="1:6" ht="22.5" customHeight="1">
      <c r="A158" s="174"/>
      <c r="B158" s="174"/>
      <c r="C158" s="174"/>
      <c r="D158" s="174"/>
      <c r="E158" s="174"/>
      <c r="F158" s="174"/>
    </row>
  </sheetData>
  <sheetProtection algorithmName="SHA-512" hashValue="5tulZvJMS64ZBNWSLnNTRA+wRPOLcjetJOStYT4jS//7A7prr2ea8fIOQ5oxlF0me2JPZY+rKKL2BuuHT6gamQ==" saltValue="Z2qi+AoedPMzJQKQl+wVGQ==" spinCount="100000" sheet="1" objects="1" scenarios="1" formatCells="0" formatColumns="0" formatRows="0" insertRows="0"/>
  <mergeCells count="171">
    <mergeCell ref="A1:B1"/>
    <mergeCell ref="C1:F1"/>
    <mergeCell ref="A2:B2"/>
    <mergeCell ref="C2:F2"/>
    <mergeCell ref="H2:J2"/>
    <mergeCell ref="A3:B3"/>
    <mergeCell ref="C3:F3"/>
    <mergeCell ref="I3:J3"/>
    <mergeCell ref="A4:B4"/>
    <mergeCell ref="C4:F4"/>
    <mergeCell ref="I4:J4"/>
    <mergeCell ref="A5:B5"/>
    <mergeCell ref="C5:F5"/>
    <mergeCell ref="I5:J5"/>
    <mergeCell ref="A6:B6"/>
    <mergeCell ref="C6:F6"/>
    <mergeCell ref="A8:B8"/>
    <mergeCell ref="C8:F8"/>
    <mergeCell ref="A9:B9"/>
    <mergeCell ref="C9:F9"/>
    <mergeCell ref="A10:B10"/>
    <mergeCell ref="C10:F10"/>
    <mergeCell ref="C11:F11"/>
    <mergeCell ref="A12:B12"/>
    <mergeCell ref="C12:F12"/>
    <mergeCell ref="A13:B13"/>
    <mergeCell ref="C13:F13"/>
    <mergeCell ref="A14:B14"/>
    <mergeCell ref="C14:F14"/>
    <mergeCell ref="A15:B15"/>
    <mergeCell ref="C15:F15"/>
    <mergeCell ref="A16:B16"/>
    <mergeCell ref="C16:F16"/>
    <mergeCell ref="A17:B18"/>
    <mergeCell ref="C17:F17"/>
    <mergeCell ref="C18:F18"/>
    <mergeCell ref="A20:B23"/>
    <mergeCell ref="C20:E20"/>
    <mergeCell ref="C21:E21"/>
    <mergeCell ref="C22:E22"/>
    <mergeCell ref="C23:E23"/>
    <mergeCell ref="A25:B25"/>
    <mergeCell ref="C25:F25"/>
    <mergeCell ref="A26:B26"/>
    <mergeCell ref="C26:F26"/>
    <mergeCell ref="A27:B27"/>
    <mergeCell ref="C27:F27"/>
    <mergeCell ref="A28:B28"/>
    <mergeCell ref="C28:F28"/>
    <mergeCell ref="A29:B29"/>
    <mergeCell ref="C29:F29"/>
    <mergeCell ref="A31:B31"/>
    <mergeCell ref="C31:F31"/>
    <mergeCell ref="A32:I32"/>
    <mergeCell ref="A33:B33"/>
    <mergeCell ref="A34:B34"/>
    <mergeCell ref="A35:B35"/>
    <mergeCell ref="A36:B36"/>
    <mergeCell ref="C36:F36"/>
    <mergeCell ref="A38:I38"/>
    <mergeCell ref="A39:B39"/>
    <mergeCell ref="A40:B40"/>
    <mergeCell ref="A41:B41"/>
    <mergeCell ref="A42:B42"/>
    <mergeCell ref="C42:E42"/>
    <mergeCell ref="F42:I44"/>
    <mergeCell ref="A43:B43"/>
    <mergeCell ref="A44:B44"/>
    <mergeCell ref="A45:B45"/>
    <mergeCell ref="C45:I45"/>
    <mergeCell ref="A46:B46"/>
    <mergeCell ref="C46:I46"/>
    <mergeCell ref="A48:F48"/>
    <mergeCell ref="A49:B49"/>
    <mergeCell ref="C49:F49"/>
    <mergeCell ref="A50:B50"/>
    <mergeCell ref="C50:F50"/>
    <mergeCell ref="A51:B51"/>
    <mergeCell ref="C51:F51"/>
    <mergeCell ref="A53:B56"/>
    <mergeCell ref="C53:E53"/>
    <mergeCell ref="C54:E54"/>
    <mergeCell ref="C55:E55"/>
    <mergeCell ref="C56:E56"/>
    <mergeCell ref="A58:B61"/>
    <mergeCell ref="C58:F58"/>
    <mergeCell ref="C59:F59"/>
    <mergeCell ref="C60:F60"/>
    <mergeCell ref="C61:F61"/>
    <mergeCell ref="A63:B63"/>
    <mergeCell ref="C63:D63"/>
    <mergeCell ref="E63:E64"/>
    <mergeCell ref="F63:G64"/>
    <mergeCell ref="H63:I63"/>
    <mergeCell ref="A64:B64"/>
    <mergeCell ref="A65:B67"/>
    <mergeCell ref="E65:E67"/>
    <mergeCell ref="F65:G67"/>
    <mergeCell ref="E68:E71"/>
    <mergeCell ref="F68:G68"/>
    <mergeCell ref="J68:L68"/>
    <mergeCell ref="F69:G69"/>
    <mergeCell ref="J69:L69"/>
    <mergeCell ref="F70:G70"/>
    <mergeCell ref="J70:L70"/>
    <mergeCell ref="F71:G71"/>
    <mergeCell ref="J71:L71"/>
    <mergeCell ref="F72:G72"/>
    <mergeCell ref="J72:L72"/>
    <mergeCell ref="F73:G73"/>
    <mergeCell ref="J73:L73"/>
    <mergeCell ref="F74:G74"/>
    <mergeCell ref="J74:L74"/>
    <mergeCell ref="F75:G75"/>
    <mergeCell ref="J75:L75"/>
    <mergeCell ref="F76:G76"/>
    <mergeCell ref="J76:L76"/>
    <mergeCell ref="F77:G77"/>
    <mergeCell ref="J77:L77"/>
    <mergeCell ref="F78:G78"/>
    <mergeCell ref="J78:L78"/>
    <mergeCell ref="F79:G79"/>
    <mergeCell ref="J79:L79"/>
    <mergeCell ref="F80:G80"/>
    <mergeCell ref="J80:L80"/>
    <mergeCell ref="F81:G81"/>
    <mergeCell ref="J81:L81"/>
    <mergeCell ref="F82:G82"/>
    <mergeCell ref="J82:L82"/>
    <mergeCell ref="F83:G83"/>
    <mergeCell ref="F84:G84"/>
    <mergeCell ref="J84:L84"/>
    <mergeCell ref="F85:G85"/>
    <mergeCell ref="J85:L85"/>
    <mergeCell ref="F86:G86"/>
    <mergeCell ref="F87:G87"/>
    <mergeCell ref="J87:L87"/>
    <mergeCell ref="A88:B88"/>
    <mergeCell ref="H88:I88"/>
    <mergeCell ref="H89:I89"/>
    <mergeCell ref="J89:L89"/>
    <mergeCell ref="H90:I90"/>
    <mergeCell ref="J90:L90"/>
    <mergeCell ref="H91:I91"/>
    <mergeCell ref="J91:L91"/>
    <mergeCell ref="E92:G92"/>
    <mergeCell ref="E93:G93"/>
    <mergeCell ref="A96:B98"/>
    <mergeCell ref="C96:C99"/>
    <mergeCell ref="D96:D97"/>
    <mergeCell ref="E96:F97"/>
    <mergeCell ref="G96:N97"/>
    <mergeCell ref="O96:R97"/>
    <mergeCell ref="S96:S99"/>
    <mergeCell ref="T96:T97"/>
    <mergeCell ref="D98:F98"/>
    <mergeCell ref="G98:N98"/>
    <mergeCell ref="O98:R98"/>
    <mergeCell ref="T98:T99"/>
    <mergeCell ref="L99:M99"/>
    <mergeCell ref="Q124:S124"/>
    <mergeCell ref="C100:N101"/>
    <mergeCell ref="L102:N115"/>
    <mergeCell ref="L117:N119"/>
    <mergeCell ref="A120:B120"/>
    <mergeCell ref="C120:E120"/>
    <mergeCell ref="G120:R120"/>
    <mergeCell ref="A121:B121"/>
    <mergeCell ref="L121:M121"/>
    <mergeCell ref="A122:B122"/>
    <mergeCell ref="L122:M122"/>
  </mergeCells>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E19"/>
  <sheetViews>
    <sheetView showGridLines="0" zoomScaleNormal="100" workbookViewId="0">
      <selection activeCell="C32" sqref="C32"/>
    </sheetView>
  </sheetViews>
  <sheetFormatPr defaultColWidth="8.85546875" defaultRowHeight="12.95"/>
  <cols>
    <col min="2" max="2" width="26.140625" customWidth="1"/>
    <col min="3" max="3" width="32.42578125" customWidth="1"/>
    <col min="4" max="4" width="29.85546875" customWidth="1"/>
    <col min="5" max="5" width="40.140625" customWidth="1"/>
  </cols>
  <sheetData>
    <row r="2" spans="2:5">
      <c r="B2" s="3" t="s">
        <v>425</v>
      </c>
    </row>
    <row r="3" spans="2:5">
      <c r="B3" s="184" t="s">
        <v>426</v>
      </c>
    </row>
    <row r="4" spans="2:5">
      <c r="B4" s="184" t="s">
        <v>137</v>
      </c>
    </row>
    <row r="5" spans="2:5">
      <c r="B5" s="184" t="s">
        <v>427</v>
      </c>
    </row>
    <row r="6" spans="2:5">
      <c r="B6" s="184" t="s">
        <v>428</v>
      </c>
    </row>
    <row r="9" spans="2:5">
      <c r="B9" s="3" t="s">
        <v>429</v>
      </c>
      <c r="C9" s="3" t="s">
        <v>430</v>
      </c>
      <c r="D9" s="3" t="s">
        <v>431</v>
      </c>
      <c r="E9" s="3" t="s">
        <v>432</v>
      </c>
    </row>
    <row r="10" spans="2:5" ht="13.5" customHeight="1">
      <c r="B10" s="185" t="s">
        <v>426</v>
      </c>
      <c r="C10" s="184" t="s">
        <v>433</v>
      </c>
      <c r="D10" s="184" t="s">
        <v>434</v>
      </c>
      <c r="E10" s="184" t="s">
        <v>435</v>
      </c>
    </row>
    <row r="11" spans="2:5" ht="13.5" customHeight="1">
      <c r="B11" s="185" t="s">
        <v>137</v>
      </c>
      <c r="C11" s="184" t="s">
        <v>436</v>
      </c>
      <c r="D11" s="184" t="s">
        <v>437</v>
      </c>
      <c r="E11" s="184" t="s">
        <v>438</v>
      </c>
    </row>
    <row r="12" spans="2:5" ht="13.5" customHeight="1">
      <c r="B12" s="185" t="s">
        <v>427</v>
      </c>
      <c r="C12" s="184" t="s">
        <v>439</v>
      </c>
      <c r="D12" s="184" t="s">
        <v>440</v>
      </c>
      <c r="E12" s="184" t="s">
        <v>441</v>
      </c>
    </row>
    <row r="13" spans="2:5" ht="13.5" customHeight="1">
      <c r="B13" s="185" t="s">
        <v>428</v>
      </c>
      <c r="C13" s="184" t="s">
        <v>436</v>
      </c>
      <c r="D13" s="184" t="s">
        <v>442</v>
      </c>
      <c r="E13" s="184" t="s">
        <v>443</v>
      </c>
    </row>
    <row r="15" spans="2:5" ht="13.5" customHeight="1">
      <c r="B15" s="186" t="s">
        <v>444</v>
      </c>
      <c r="C15" s="3" t="s">
        <v>430</v>
      </c>
      <c r="D15" s="3" t="s">
        <v>431</v>
      </c>
      <c r="E15" s="3" t="s">
        <v>432</v>
      </c>
    </row>
    <row r="16" spans="2:5" ht="13.5" customHeight="1">
      <c r="B16" s="185" t="s">
        <v>426</v>
      </c>
      <c r="C16" s="184" t="s">
        <v>445</v>
      </c>
      <c r="D16" s="184" t="s">
        <v>446</v>
      </c>
      <c r="E16" s="184" t="s">
        <v>447</v>
      </c>
    </row>
    <row r="17" spans="2:5" ht="13.5" customHeight="1">
      <c r="B17" s="185" t="s">
        <v>137</v>
      </c>
      <c r="C17" s="184" t="s">
        <v>448</v>
      </c>
      <c r="D17" s="184" t="s">
        <v>449</v>
      </c>
      <c r="E17" s="184" t="s">
        <v>450</v>
      </c>
    </row>
    <row r="18" spans="2:5" ht="13.5" customHeight="1">
      <c r="B18" s="185" t="s">
        <v>427</v>
      </c>
      <c r="C18" s="184" t="s">
        <v>448</v>
      </c>
      <c r="D18" s="184" t="s">
        <v>451</v>
      </c>
      <c r="E18" s="184" t="s">
        <v>452</v>
      </c>
    </row>
    <row r="19" spans="2:5" ht="13.5" customHeight="1">
      <c r="B19" s="185" t="s">
        <v>428</v>
      </c>
      <c r="C19" s="184" t="s">
        <v>453</v>
      </c>
      <c r="D19" s="184" t="s">
        <v>454</v>
      </c>
      <c r="E19" s="184" t="s">
        <v>455</v>
      </c>
    </row>
  </sheetData>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E5EE0867A9901419D219224E3830CC3" ma:contentTypeVersion="18" ma:contentTypeDescription="Create a new document." ma:contentTypeScope="" ma:versionID="28cd45f4338d630836f2aed66148810f">
  <xsd:schema xmlns:xsd="http://www.w3.org/2001/XMLSchema" xmlns:xs="http://www.w3.org/2001/XMLSchema" xmlns:p="http://schemas.microsoft.com/office/2006/metadata/properties" xmlns:ns2="37c1585e-bd59-4d0d-b620-3e57fb2cdd76" xmlns:ns3="cb647813-d414-4125-8354-db8abc1379f7" targetNamespace="http://schemas.microsoft.com/office/2006/metadata/properties" ma:root="true" ma:fieldsID="a0a2aa0ff389c22485f615bbe4c8fcfe" ns2:_="" ns3:_="">
    <xsd:import namespace="37c1585e-bd59-4d0d-b620-3e57fb2cdd76"/>
    <xsd:import namespace="cb647813-d414-4125-8354-db8abc1379f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SearchProperties" minOccurs="0"/>
                <xsd:element ref="ns2:MediaServiceBillingMetadata" minOccurs="0"/>
                <xsd:element ref="ns2:Photo" minOccurs="0"/>
                <xsd:element ref="ns2:photo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c1585e-bd59-4d0d-b620-3e57fb2cdd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16c8e72-44b0-4273-a1e3-8e201bf58464"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Photo" ma:index="24" nillable="true" ma:displayName="Photo" ma:format="Thumbnail" ma:internalName="Photo">
      <xsd:simpleType>
        <xsd:restriction base="dms:Unknown"/>
      </xsd:simpleType>
    </xsd:element>
    <xsd:element name="photo0" ma:index="25" nillable="true" ma:displayName="photo" ma:format="Thumbnail" ma:internalName="photo0">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b647813-d414-4125-8354-db8abc1379f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5044146-6c14-4409-8469-bf3a02e91626}" ma:internalName="TaxCatchAll" ma:showField="CatchAllData" ma:web="cb647813-d414-4125-8354-db8abc1379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hoto0 xmlns="37c1585e-bd59-4d0d-b620-3e57fb2cdd76" xsi:nil="true"/>
    <Photo xmlns="37c1585e-bd59-4d0d-b620-3e57fb2cdd76" xsi:nil="true"/>
    <lcf76f155ced4ddcb4097134ff3c332f xmlns="37c1585e-bd59-4d0d-b620-3e57fb2cdd76">
      <Terms xmlns="http://schemas.microsoft.com/office/infopath/2007/PartnerControls"/>
    </lcf76f155ced4ddcb4097134ff3c332f>
    <TaxCatchAll xmlns="cb647813-d414-4125-8354-db8abc1379f7" xsi:nil="true"/>
  </documentManagement>
</p:properties>
</file>

<file path=customXml/itemProps1.xml><?xml version="1.0" encoding="utf-8"?>
<ds:datastoreItem xmlns:ds="http://schemas.openxmlformats.org/officeDocument/2006/customXml" ds:itemID="{E96E7651-1F80-4E73-A45A-0D94761552B6}"/>
</file>

<file path=customXml/itemProps2.xml><?xml version="1.0" encoding="utf-8"?>
<ds:datastoreItem xmlns:ds="http://schemas.openxmlformats.org/officeDocument/2006/customXml" ds:itemID="{D3D4FB7D-762A-42E3-88BE-6F3C80853CAB}"/>
</file>

<file path=customXml/itemProps3.xml><?xml version="1.0" encoding="utf-8"?>
<ds:datastoreItem xmlns:ds="http://schemas.openxmlformats.org/officeDocument/2006/customXml" ds:itemID="{63A8B7A7-E522-43FA-B225-FA5715625F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 Qian</dc:creator>
  <cp:keywords/>
  <dc:description/>
  <cp:lastModifiedBy>Erin Crick</cp:lastModifiedBy>
  <cp:revision>0</cp:revision>
  <dcterms:created xsi:type="dcterms:W3CDTF">2019-12-17T10:05:05Z</dcterms:created>
  <dcterms:modified xsi:type="dcterms:W3CDTF">2026-09-03T07:43:40Z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0x0101005E5EE0867A9901419D219224E3830CC3</vt:lpwstr>
  </property>
  <property fmtid="{D5CDD505-2E9C-101B-9397-08002B2CF9AE}" pid="3" name="MediaServiceImageTags">
    <vt:lpwstr/>
  </property>
</Properties>
</file>